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Presentación --&gt;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</sheets>
  <externalReferences>
    <externalReference r:id="rId10"/>
  </externalReferences>
  <definedNames>
    <definedName name="_xlnm.Print_Area" localSheetId="0">'Presentación --&gt;'!$A$1:$A$29</definedName>
    <definedName name="HTML_CodePage" hidden="1">1252</definedName>
    <definedName name="HTML_Control" hidden="1">{"'Cdro 73'!$A$1:$C$23"}</definedName>
    <definedName name="HTML_Description" hidden="1">""</definedName>
    <definedName name="HTML_Email" hidden="1">""</definedName>
    <definedName name="HTML_Header" hidden="1">"Cdro 73"</definedName>
    <definedName name="HTML_LastUpdate" hidden="1">"17/05/2004"</definedName>
    <definedName name="HTML_LineAfter" hidden="1">FALSE</definedName>
    <definedName name="HTML_LineBefore" hidden="1">FALSE</definedName>
    <definedName name="HTML_Name" hidden="1">"FOFO"</definedName>
    <definedName name="HTML_OBDlg2" hidden="1">TRUE</definedName>
    <definedName name="HTML_OBDlg4" hidden="1">TRUE</definedName>
    <definedName name="HTML_OS" hidden="1">0</definedName>
    <definedName name="HTML_PathFile" hidden="1">"D:\Fernando\Web\Anuario2001\Anua2001\Socio-Economico\Educacion\c13_74.htm"</definedName>
    <definedName name="HTML_Title" hidden="1">"Anuario 2001 Ecosocia4"</definedName>
    <definedName name="wrn.puto." hidden="1">{#N/A,#N/A,FALSE,"nac.def. ";#N/A,#N/A,FALSE,"nac.def. "}</definedName>
  </definedNames>
  <calcPr fullCalcOnLoad="1"/>
</workbook>
</file>

<file path=xl/sharedStrings.xml><?xml version="1.0" encoding="utf-8"?>
<sst xmlns="http://schemas.openxmlformats.org/spreadsheetml/2006/main" count="1348" uniqueCount="224">
  <si>
    <t>Total de Consultas de Especialidades Médicas por efector y especialidad</t>
  </si>
  <si>
    <t>Año 2003</t>
  </si>
  <si>
    <t xml:space="preserve">Especialidades </t>
  </si>
  <si>
    <t>Hospital</t>
  </si>
  <si>
    <t>Médicas</t>
  </si>
  <si>
    <t>H.E.C.A.</t>
  </si>
  <si>
    <t>H. Niños</t>
  </si>
  <si>
    <t>H.R.S.Peña</t>
  </si>
  <si>
    <t>H. Carrasco</t>
  </si>
  <si>
    <t>H. Alberdi</t>
  </si>
  <si>
    <t>M. Martin</t>
  </si>
  <si>
    <t>I.L.A.R.</t>
  </si>
  <si>
    <t>C.E.M.A.R</t>
  </si>
  <si>
    <t>Total</t>
  </si>
  <si>
    <t>A.P.S.</t>
  </si>
  <si>
    <t>Adolescencia</t>
  </si>
  <si>
    <t>Alergia</t>
  </si>
  <si>
    <t>Alergia infantil</t>
  </si>
  <si>
    <t>Anestesiología</t>
  </si>
  <si>
    <t>ART Municipal</t>
  </si>
  <si>
    <t>Campaña Cancer de Piel</t>
  </si>
  <si>
    <t>Cardiología</t>
  </si>
  <si>
    <t>Cardiología Ecocardiogramas</t>
  </si>
  <si>
    <t>Cardiología Electrocardiogramas</t>
  </si>
  <si>
    <t>Cardiología Ergometría</t>
  </si>
  <si>
    <t>Cardiología Internados</t>
  </si>
  <si>
    <t>Cardiología Infantil</t>
  </si>
  <si>
    <t>Cardiología Recetas</t>
  </si>
  <si>
    <t>Cir. Cardiovascular</t>
  </si>
  <si>
    <t>Cir. General</t>
  </si>
  <si>
    <t>Cir. General Infantil</t>
  </si>
  <si>
    <t>Cir. Gral y Proctológica</t>
  </si>
  <si>
    <t>Cir. Bucal</t>
  </si>
  <si>
    <t>Cir. de Cabeza y Cuello</t>
  </si>
  <si>
    <t>Cir. Maxilofacial</t>
  </si>
  <si>
    <t>Cirugía</t>
  </si>
  <si>
    <t>Cirugía Infantil</t>
  </si>
  <si>
    <t>Cir. Plástica</t>
  </si>
  <si>
    <t>Cir. Plástica Infantil</t>
  </si>
  <si>
    <t>Neurocirugía Infantil</t>
  </si>
  <si>
    <t xml:space="preserve">Neurocirugía </t>
  </si>
  <si>
    <t>Neurocirugía Vascular</t>
  </si>
  <si>
    <t>Cir. Torácica</t>
  </si>
  <si>
    <t>Cir. Torácica Infantil</t>
  </si>
  <si>
    <t>Sub total  Cir. y Esp. Quirúrgicas</t>
  </si>
  <si>
    <t>Clínica Médica</t>
  </si>
  <si>
    <t>Clínica Adolescencia</t>
  </si>
  <si>
    <t>Clínica sub-especialidades</t>
  </si>
  <si>
    <t>Clínica Certificados de Salud</t>
  </si>
  <si>
    <t>Clínica Diabetes</t>
  </si>
  <si>
    <t>Clínica Diabetes Recetas</t>
  </si>
  <si>
    <t>Clínica Guardia</t>
  </si>
  <si>
    <t>Clínica Recetas</t>
  </si>
  <si>
    <t>Control de Niño Sano</t>
  </si>
  <si>
    <t>Dermatología</t>
  </si>
  <si>
    <t>Dermatologia DBT</t>
  </si>
  <si>
    <t>Dermatología Estética</t>
  </si>
  <si>
    <t>Dermatología Guardia</t>
  </si>
  <si>
    <t>Dermatología Internados</t>
  </si>
  <si>
    <t>Dermatología Infantil</t>
  </si>
  <si>
    <t>Diabetes Alto Riesgo</t>
  </si>
  <si>
    <t>Endocrinología</t>
  </si>
  <si>
    <t>Endocrinología Infantil</t>
  </si>
  <si>
    <t>Esterilización Conyugal</t>
  </si>
  <si>
    <t>Fertiidad</t>
  </si>
  <si>
    <t xml:space="preserve">Fisiatría </t>
  </si>
  <si>
    <t>Flebología</t>
  </si>
  <si>
    <t>Gastroenterología</t>
  </si>
  <si>
    <t>Gastroenterología Internados</t>
  </si>
  <si>
    <t>Gastroenterología Recetas</t>
  </si>
  <si>
    <t>Gastroenterología Infantil</t>
  </si>
  <si>
    <t>Genética</t>
  </si>
  <si>
    <t>Ginecología General</t>
  </si>
  <si>
    <t>Ginecología Ingreso</t>
  </si>
  <si>
    <t>Ginecología Infantil</t>
  </si>
  <si>
    <t>Ginecología Internados</t>
  </si>
  <si>
    <t>Ginecología de Adultas</t>
  </si>
  <si>
    <t>Ginecología Oncológica</t>
  </si>
  <si>
    <t>Ginecología-Patología Cervical</t>
  </si>
  <si>
    <t>Ginecología Bailarinas</t>
  </si>
  <si>
    <t>Ginecología Urológica</t>
  </si>
  <si>
    <t>Colposcopía</t>
  </si>
  <si>
    <t>Menopausia</t>
  </si>
  <si>
    <t>Patología Mamaria</t>
  </si>
  <si>
    <t>Tocoginecología</t>
  </si>
  <si>
    <t>Sub total Ginecología Y Subespec.</t>
  </si>
  <si>
    <t xml:space="preserve">Hematología </t>
  </si>
  <si>
    <t>Hematología  Oncológica Infantil</t>
  </si>
  <si>
    <t>Infectología</t>
  </si>
  <si>
    <t>Inmunología Infantil</t>
  </si>
  <si>
    <t>Lactancia</t>
  </si>
  <si>
    <t>Laparoscopía</t>
  </si>
  <si>
    <t>Medicina Generalista</t>
  </si>
  <si>
    <t>Nefrología</t>
  </si>
  <si>
    <t>Nefrología Infantil</t>
  </si>
  <si>
    <t>Neumonología</t>
  </si>
  <si>
    <t>Neumonología Infantil</t>
  </si>
  <si>
    <t>Neumonología Recetas</t>
  </si>
  <si>
    <t>Neurología</t>
  </si>
  <si>
    <t>Neurología Infantil</t>
  </si>
  <si>
    <t>Nutrición</t>
  </si>
  <si>
    <t>Obstetricia General</t>
  </si>
  <si>
    <t>Obstetricia de Adultas</t>
  </si>
  <si>
    <t>Obstetricia  Adolescentes</t>
  </si>
  <si>
    <t>Interconsulta Obstétrica</t>
  </si>
  <si>
    <t xml:space="preserve">Subtotal Obstetricia  </t>
  </si>
  <si>
    <t>Total  de Consultas de Especialidades Médicas por efector y especialidad</t>
  </si>
  <si>
    <t>H. Carrasco*</t>
  </si>
  <si>
    <t>Oftalmología</t>
  </si>
  <si>
    <t>Oftalmología Infantil</t>
  </si>
  <si>
    <t>Oftalmología Internados</t>
  </si>
  <si>
    <t>Oncología</t>
  </si>
  <si>
    <t>Oncología Disf. Sexual</t>
  </si>
  <si>
    <t>Oncología Recetas</t>
  </si>
  <si>
    <t>Otorrinolaringología</t>
  </si>
  <si>
    <t>Otorrinolaringología Infantil</t>
  </si>
  <si>
    <t>Otorrinolaringología Internados</t>
  </si>
  <si>
    <t>Pediatría</t>
  </si>
  <si>
    <t>Pediatría interconsulta</t>
  </si>
  <si>
    <t>Pediatría (SANAR)</t>
  </si>
  <si>
    <t>Procreación Responsable</t>
  </si>
  <si>
    <t>Pronta Atención</t>
  </si>
  <si>
    <t>Psiquiatría</t>
  </si>
  <si>
    <t>Puericultura</t>
  </si>
  <si>
    <t>Quemados</t>
  </si>
  <si>
    <t>Reumatología</t>
  </si>
  <si>
    <t>Reumatología Infantil</t>
  </si>
  <si>
    <t>S.I.D.A. (Control)</t>
  </si>
  <si>
    <t>S.I.D.A.(Detección)</t>
  </si>
  <si>
    <t>Toxicología</t>
  </si>
  <si>
    <t>Tratamiento del Dolor</t>
  </si>
  <si>
    <t>Toxicología Infantil</t>
  </si>
  <si>
    <t>Traumatología General</t>
  </si>
  <si>
    <t>Traumatología Infantil</t>
  </si>
  <si>
    <t>Sub Total Traumato. y Subesp.</t>
  </si>
  <si>
    <t>Urología</t>
  </si>
  <si>
    <t>Urología Infantil</t>
  </si>
  <si>
    <t>Urología Oncológica</t>
  </si>
  <si>
    <t>Sub Total Urología</t>
  </si>
  <si>
    <t>Total de Especialid. Médicas</t>
  </si>
  <si>
    <t>Total de Consultas de Especialidades No Médicas por efector y especialidad</t>
  </si>
  <si>
    <t xml:space="preserve">Especialidades No </t>
  </si>
  <si>
    <t>Alimentación</t>
  </si>
  <si>
    <t>Fonoaudiología</t>
  </si>
  <si>
    <t>Kinesiología</t>
  </si>
  <si>
    <t>Podología</t>
  </si>
  <si>
    <t>Podología Internados</t>
  </si>
  <si>
    <t>Psicología</t>
  </si>
  <si>
    <t>Psicología Rehabilitación</t>
  </si>
  <si>
    <t>Terapia Ocupacional</t>
  </si>
  <si>
    <t>Terapia Física</t>
  </si>
  <si>
    <t>Recreación y Deporte</t>
  </si>
  <si>
    <t>Servicio Social</t>
  </si>
  <si>
    <t>Servicio de Atención Pedagógica</t>
  </si>
  <si>
    <t>Total de Espec. No Médicas</t>
  </si>
  <si>
    <t>Año 2004</t>
  </si>
  <si>
    <t>Cardiología Ecocardiogramas C. Externo</t>
  </si>
  <si>
    <t>Cardiología Ecocardiogramas Internados</t>
  </si>
  <si>
    <t xml:space="preserve">Cardiología Electrocardiogramas </t>
  </si>
  <si>
    <t>Cardiología Electrocardiogramas Ingresos</t>
  </si>
  <si>
    <t>Cardiología Electrocardiogramas Internados</t>
  </si>
  <si>
    <t>Cardiología Ingresos</t>
  </si>
  <si>
    <t>Neurocirugía Internación</t>
  </si>
  <si>
    <t>Clínica de la Adolescencia</t>
  </si>
  <si>
    <t>Consultorio de Rápida Resolución</t>
  </si>
  <si>
    <t>Cuidados Paliativos</t>
  </si>
  <si>
    <t>Dermatología HIV</t>
  </si>
  <si>
    <t>Endocrinología y Nutrición</t>
  </si>
  <si>
    <t>Fertilidad</t>
  </si>
  <si>
    <t>Ginecología Colposcopía</t>
  </si>
  <si>
    <t>Ginecología Patológica Cervical</t>
  </si>
  <si>
    <t>Infectología Infantil</t>
  </si>
  <si>
    <t>Inmunología</t>
  </si>
  <si>
    <t>Psiquiatría Internados</t>
  </si>
  <si>
    <t>Bioingeniería</t>
  </si>
  <si>
    <t>Kinesiología Internados</t>
  </si>
  <si>
    <t>Psicología Internados</t>
  </si>
  <si>
    <t>Año 2005</t>
  </si>
  <si>
    <t>Admisión oncológica</t>
  </si>
  <si>
    <t>Apoyo Matricial</t>
  </si>
  <si>
    <t>Subtotal Cardiología</t>
  </si>
  <si>
    <t>Cir. Cabeza y Cuello</t>
  </si>
  <si>
    <t>Cirugía Programada</t>
  </si>
  <si>
    <t>Clínica Crónicos</t>
  </si>
  <si>
    <t>Ginecología adolescencia</t>
  </si>
  <si>
    <t>Subtotal especialidades ginecológicas</t>
  </si>
  <si>
    <t>HIV</t>
  </si>
  <si>
    <t>Nutrición Infantil</t>
  </si>
  <si>
    <t>Alto Riesgo Obstétrico</t>
  </si>
  <si>
    <t>Tratamiento del dolor</t>
  </si>
  <si>
    <t>Kinesiología  Infantil</t>
  </si>
  <si>
    <t>Año 2006</t>
  </si>
  <si>
    <t>Clínica Reorientación</t>
  </si>
  <si>
    <t>Dermato-Psicología</t>
  </si>
  <si>
    <t>Ginecología Adolescencia</t>
  </si>
  <si>
    <t>Ginecología Videolaparoscopía</t>
  </si>
  <si>
    <t xml:space="preserve"> </t>
  </si>
  <si>
    <t>Año 2007</t>
  </si>
  <si>
    <t>Sub total Cardiología</t>
  </si>
  <si>
    <t>Cir. Bucal Infantil</t>
  </si>
  <si>
    <t>Clínica Certificado de Salud</t>
  </si>
  <si>
    <t>Consultorio Dolor</t>
  </si>
  <si>
    <t>Fisiatría Infantil</t>
  </si>
  <si>
    <t>Ginecología Adultas</t>
  </si>
  <si>
    <t>Embarazo y Diabetes</t>
  </si>
  <si>
    <t>Auditoría Médica</t>
  </si>
  <si>
    <t>Kinesiología Infantil</t>
  </si>
  <si>
    <t>Año 2008</t>
  </si>
  <si>
    <t>Cardiología Ecodoppler</t>
  </si>
  <si>
    <t>Cardiología Ergometría Internados</t>
  </si>
  <si>
    <t>Cuidados especiales infantiles</t>
  </si>
  <si>
    <t>Endocrinología y Diabetes</t>
  </si>
  <si>
    <t>Medicina Transfusional</t>
  </si>
  <si>
    <t>Neumonología Seguimiento</t>
  </si>
  <si>
    <t>Kinesiología Respiratoria</t>
  </si>
  <si>
    <t xml:space="preserve">* No incluye Libreta Sanitaria:47.287, Prenupciales:2.772,Antirrábico Humano:1.756 </t>
  </si>
  <si>
    <t>* No incluye Libreta Sanitaria:54.369 , Prenupciales:8.673,Antirrábico Humano:1.179 ni Certificados</t>
  </si>
  <si>
    <t>* No incluye Libreta Sanitaria , Prenupciales,Antirrábico Humano ni Certificados</t>
  </si>
  <si>
    <t>* No incluye Libreta Sanitaria (45027) , Prenupciales (4289), Antirrábico Humano (1299) ni Certificados (2165)</t>
  </si>
  <si>
    <r>
      <t xml:space="preserve">Fuente: </t>
    </r>
    <r>
      <rPr>
        <sz val="8"/>
        <rFont val="Calibri"/>
        <family val="2"/>
      </rPr>
      <t>Secretaría de Salud Pública</t>
    </r>
  </si>
  <si>
    <t>Para consultas adicionales: investigaciones@fundacionbmr.org.ar</t>
  </si>
  <si>
    <t>Tabla de datos</t>
  </si>
  <si>
    <t>Estadísticas Hospitales Municipales de la ciudad de Rosario</t>
  </si>
  <si>
    <t>El archivo contiene tablas con información sobre la cantidad de consultas de distintas especialidades atendidas por hospital municipal de Rosario por año.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</si>
</sst>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79">
    <font>
      <sz val="10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0"/>
    </font>
    <font>
      <b/>
      <sz val="9"/>
      <name val="Arial"/>
      <family val="0"/>
    </font>
    <font>
      <b/>
      <i/>
      <sz val="9"/>
      <name val="Arial"/>
      <family val="2"/>
    </font>
    <font>
      <b/>
      <i/>
      <sz val="9"/>
      <name val="Times New Roman"/>
      <family val="0"/>
    </font>
    <font>
      <sz val="9"/>
      <color indexed="8"/>
      <name val="Arial"/>
      <family val="2"/>
    </font>
    <font>
      <sz val="9"/>
      <color indexed="8"/>
      <name val="Times New Roman"/>
      <family val="0"/>
    </font>
    <font>
      <i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i/>
      <sz val="9"/>
      <name val="Times New Roman"/>
      <family val="0"/>
    </font>
    <font>
      <i/>
      <sz val="9"/>
      <color indexed="8"/>
      <name val="Times New Roman"/>
      <family val="0"/>
    </font>
    <font>
      <b/>
      <sz val="9"/>
      <color indexed="16"/>
      <name val="Arial"/>
      <family val="0"/>
    </font>
    <font>
      <b/>
      <sz val="9"/>
      <color indexed="16"/>
      <name val="Times New Roman"/>
      <family val="0"/>
    </font>
    <font>
      <sz val="9"/>
      <color indexed="16"/>
      <name val="Arial"/>
      <family val="2"/>
    </font>
    <font>
      <b/>
      <i/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Times New Roman"/>
      <family val="1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60"/>
      <name val="Times New Roman"/>
      <family val="1"/>
    </font>
    <font>
      <sz val="11"/>
      <color indexed="8"/>
      <name val="Arial"/>
      <family val="2"/>
    </font>
    <font>
      <sz val="9"/>
      <color indexed="8"/>
      <name val="Calibri"/>
      <family val="2"/>
    </font>
    <font>
      <i/>
      <sz val="18"/>
      <color indexed="20"/>
      <name val="Georgia"/>
      <family val="1"/>
    </font>
    <font>
      <i/>
      <sz val="16"/>
      <color indexed="20"/>
      <name val="Georgia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Times New Roman"/>
      <family val="1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C00000"/>
      <name val="Times New Roman"/>
      <family val="1"/>
    </font>
    <font>
      <sz val="9"/>
      <color theme="1"/>
      <name val="Calibri"/>
      <family val="2"/>
    </font>
    <font>
      <i/>
      <sz val="18"/>
      <color rgb="FFA50021"/>
      <name val="Georgia"/>
      <family val="1"/>
    </font>
    <font>
      <i/>
      <sz val="16"/>
      <color rgb="FFA5002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8" fillId="0" borderId="8" applyNumberFormat="0" applyFill="0" applyAlignment="0" applyProtection="0"/>
    <xf numFmtId="0" fontId="71" fillId="0" borderId="9" applyNumberFormat="0" applyFill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72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left"/>
    </xf>
    <xf numFmtId="0" fontId="73" fillId="33" borderId="13" xfId="0" applyFont="1" applyFill="1" applyBorder="1" applyAlignment="1">
      <alignment/>
    </xf>
    <xf numFmtId="0" fontId="73" fillId="33" borderId="14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2" fillId="33" borderId="16" xfId="0" applyFont="1" applyFill="1" applyBorder="1" applyAlignment="1">
      <alignment horizontal="center"/>
    </xf>
    <xf numFmtId="0" fontId="73" fillId="33" borderId="17" xfId="0" applyFont="1" applyFill="1" applyBorder="1" applyAlignment="1">
      <alignment/>
    </xf>
    <xf numFmtId="0" fontId="73" fillId="33" borderId="13" xfId="0" applyFont="1" applyFill="1" applyBorder="1" applyAlignment="1">
      <alignment/>
    </xf>
    <xf numFmtId="0" fontId="73" fillId="33" borderId="18" xfId="0" applyFont="1" applyFill="1" applyBorder="1" applyAlignment="1">
      <alignment/>
    </xf>
    <xf numFmtId="0" fontId="74" fillId="33" borderId="19" xfId="0" applyFont="1" applyFill="1" applyBorder="1" applyAlignment="1">
      <alignment horizontal="centerContinuous"/>
    </xf>
    <xf numFmtId="0" fontId="74" fillId="33" borderId="20" xfId="0" applyFont="1" applyFill="1" applyBorder="1" applyAlignment="1">
      <alignment horizontal="centerContinuous"/>
    </xf>
    <xf numFmtId="0" fontId="74" fillId="33" borderId="21" xfId="0" applyFont="1" applyFill="1" applyBorder="1" applyAlignment="1">
      <alignment horizontal="centerContinuous"/>
    </xf>
    <xf numFmtId="0" fontId="74" fillId="33" borderId="22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72" fillId="33" borderId="20" xfId="0" applyFont="1" applyFill="1" applyBorder="1" applyAlignment="1">
      <alignment horizontal="center"/>
    </xf>
    <xf numFmtId="0" fontId="72" fillId="33" borderId="24" xfId="0" applyFont="1" applyFill="1" applyBorder="1" applyAlignment="1">
      <alignment horizontal="center"/>
    </xf>
    <xf numFmtId="0" fontId="72" fillId="33" borderId="25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4" fillId="33" borderId="26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4" fillId="33" borderId="27" xfId="0" applyFont="1" applyFill="1" applyBorder="1" applyAlignment="1">
      <alignment horizontal="centerContinuous"/>
    </xf>
    <xf numFmtId="0" fontId="74" fillId="33" borderId="28" xfId="0" applyFont="1" applyFill="1" applyBorder="1" applyAlignment="1">
      <alignment horizontal="centerContinuous"/>
    </xf>
    <xf numFmtId="0" fontId="74" fillId="33" borderId="27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29" xfId="0" applyFont="1" applyFill="1" applyBorder="1" applyAlignment="1">
      <alignment horizontal="right"/>
    </xf>
    <xf numFmtId="0" fontId="3" fillId="34" borderId="30" xfId="0" applyFont="1" applyFill="1" applyBorder="1" applyAlignment="1">
      <alignment horizontal="right"/>
    </xf>
    <xf numFmtId="0" fontId="3" fillId="34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right"/>
    </xf>
    <xf numFmtId="0" fontId="12" fillId="34" borderId="3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33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12" fillId="34" borderId="36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34" borderId="37" xfId="0" applyFont="1" applyFill="1" applyBorder="1" applyAlignment="1">
      <alignment horizontal="right"/>
    </xf>
    <xf numFmtId="0" fontId="1" fillId="34" borderId="28" xfId="0" applyFont="1" applyFill="1" applyBorder="1" applyAlignment="1">
      <alignment/>
    </xf>
    <xf numFmtId="0" fontId="3" fillId="34" borderId="38" xfId="0" applyFont="1" applyFill="1" applyBorder="1" applyAlignment="1">
      <alignment horizontal="right"/>
    </xf>
    <xf numFmtId="0" fontId="3" fillId="34" borderId="39" xfId="0" applyFont="1" applyFill="1" applyBorder="1" applyAlignment="1">
      <alignment horizontal="right"/>
    </xf>
    <xf numFmtId="0" fontId="12" fillId="34" borderId="40" xfId="0" applyFont="1" applyFill="1" applyBorder="1" applyAlignment="1">
      <alignment/>
    </xf>
    <xf numFmtId="0" fontId="3" fillId="34" borderId="41" xfId="0" applyFont="1" applyFill="1" applyBorder="1" applyAlignment="1">
      <alignment horizontal="right"/>
    </xf>
    <xf numFmtId="0" fontId="2" fillId="34" borderId="23" xfId="0" applyFont="1" applyFill="1" applyBorder="1" applyAlignment="1">
      <alignment horizontal="right"/>
    </xf>
    <xf numFmtId="0" fontId="2" fillId="34" borderId="24" xfId="0" applyFont="1" applyFill="1" applyBorder="1" applyAlignment="1">
      <alignment horizontal="right"/>
    </xf>
    <xf numFmtId="0" fontId="2" fillId="34" borderId="42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12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3" fillId="34" borderId="30" xfId="0" applyFont="1" applyFill="1" applyBorder="1" applyAlignment="1">
      <alignment horizontal="right"/>
    </xf>
    <xf numFmtId="0" fontId="3" fillId="34" borderId="31" xfId="0" applyFont="1" applyFill="1" applyBorder="1" applyAlignment="1">
      <alignment horizontal="right"/>
    </xf>
    <xf numFmtId="0" fontId="1" fillId="34" borderId="35" xfId="0" applyFont="1" applyFill="1" applyBorder="1" applyAlignment="1">
      <alignment/>
    </xf>
    <xf numFmtId="0" fontId="5" fillId="34" borderId="18" xfId="0" applyFont="1" applyFill="1" applyBorder="1" applyAlignment="1">
      <alignment horizontal="right"/>
    </xf>
    <xf numFmtId="0" fontId="5" fillId="34" borderId="18" xfId="0" applyFont="1" applyFill="1" applyBorder="1" applyAlignment="1">
      <alignment/>
    </xf>
    <xf numFmtId="0" fontId="2" fillId="34" borderId="43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right"/>
    </xf>
    <xf numFmtId="0" fontId="16" fillId="34" borderId="20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2" fillId="34" borderId="4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2" fillId="34" borderId="4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right"/>
    </xf>
    <xf numFmtId="0" fontId="3" fillId="34" borderId="48" xfId="0" applyFont="1" applyFill="1" applyBorder="1" applyAlignment="1">
      <alignment horizontal="right"/>
    </xf>
    <xf numFmtId="0" fontId="8" fillId="34" borderId="49" xfId="0" applyFont="1" applyFill="1" applyBorder="1" applyAlignment="1">
      <alignment horizontal="right"/>
    </xf>
    <xf numFmtId="0" fontId="8" fillId="34" borderId="50" xfId="0" applyFont="1" applyFill="1" applyBorder="1" applyAlignment="1">
      <alignment horizontal="right"/>
    </xf>
    <xf numFmtId="0" fontId="8" fillId="34" borderId="51" xfId="0" applyFont="1" applyFill="1" applyBorder="1" applyAlignment="1">
      <alignment horizontal="right"/>
    </xf>
    <xf numFmtId="0" fontId="8" fillId="34" borderId="52" xfId="0" applyFont="1" applyFill="1" applyBorder="1" applyAlignment="1">
      <alignment horizontal="right"/>
    </xf>
    <xf numFmtId="0" fontId="9" fillId="34" borderId="36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3" fillId="34" borderId="53" xfId="0" applyFont="1" applyFill="1" applyBorder="1" applyAlignment="1">
      <alignment horizontal="right"/>
    </xf>
    <xf numFmtId="0" fontId="3" fillId="34" borderId="54" xfId="0" applyFont="1" applyFill="1" applyBorder="1" applyAlignment="1">
      <alignment horizontal="right"/>
    </xf>
    <xf numFmtId="0" fontId="3" fillId="34" borderId="55" xfId="0" applyFont="1" applyFill="1" applyBorder="1" applyAlignment="1">
      <alignment horizontal="right"/>
    </xf>
    <xf numFmtId="0" fontId="3" fillId="34" borderId="56" xfId="0" applyFont="1" applyFill="1" applyBorder="1" applyAlignment="1">
      <alignment horizontal="right"/>
    </xf>
    <xf numFmtId="0" fontId="12" fillId="34" borderId="57" xfId="0" applyFont="1" applyFill="1" applyBorder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Continuous"/>
    </xf>
    <xf numFmtId="0" fontId="8" fillId="34" borderId="0" xfId="0" applyFont="1" applyFill="1" applyAlignment="1">
      <alignment/>
    </xf>
    <xf numFmtId="0" fontId="1" fillId="34" borderId="58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8" fillId="34" borderId="41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0" fontId="8" fillId="34" borderId="35" xfId="0" applyFont="1" applyFill="1" applyBorder="1" applyAlignment="1">
      <alignment horizontal="right"/>
    </xf>
    <xf numFmtId="0" fontId="7" fillId="34" borderId="61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9" fillId="34" borderId="57" xfId="0" applyFont="1" applyFill="1" applyBorder="1" applyAlignment="1">
      <alignment/>
    </xf>
    <xf numFmtId="0" fontId="10" fillId="34" borderId="62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17" fillId="34" borderId="63" xfId="0" applyFont="1" applyFill="1" applyBorder="1" applyAlignment="1">
      <alignment horizontal="right"/>
    </xf>
    <xf numFmtId="0" fontId="8" fillId="34" borderId="29" xfId="0" applyFont="1" applyFill="1" applyBorder="1" applyAlignment="1">
      <alignment horizontal="right"/>
    </xf>
    <xf numFmtId="0" fontId="8" fillId="34" borderId="30" xfId="0" applyFont="1" applyFill="1" applyBorder="1" applyAlignment="1">
      <alignment horizontal="right"/>
    </xf>
    <xf numFmtId="0" fontId="8" fillId="34" borderId="31" xfId="0" applyFont="1" applyFill="1" applyBorder="1" applyAlignment="1">
      <alignment horizontal="right"/>
    </xf>
    <xf numFmtId="0" fontId="1" fillId="34" borderId="64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8" fillId="34" borderId="33" xfId="0" applyFont="1" applyFill="1" applyBorder="1" applyAlignment="1">
      <alignment horizontal="right"/>
    </xf>
    <xf numFmtId="0" fontId="1" fillId="34" borderId="47" xfId="0" applyFont="1" applyFill="1" applyBorder="1" applyAlignment="1">
      <alignment/>
    </xf>
    <xf numFmtId="0" fontId="9" fillId="34" borderId="65" xfId="0" applyFont="1" applyFill="1" applyBorder="1" applyAlignment="1">
      <alignment/>
    </xf>
    <xf numFmtId="0" fontId="8" fillId="34" borderId="44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1" fillId="34" borderId="50" xfId="0" applyFont="1" applyFill="1" applyBorder="1" applyAlignment="1">
      <alignment/>
    </xf>
    <xf numFmtId="0" fontId="8" fillId="34" borderId="45" xfId="0" applyFont="1" applyFill="1" applyBorder="1" applyAlignment="1">
      <alignment horizontal="right"/>
    </xf>
    <xf numFmtId="0" fontId="8" fillId="34" borderId="46" xfId="0" applyFont="1" applyFill="1" applyBorder="1" applyAlignment="1">
      <alignment horizontal="right"/>
    </xf>
    <xf numFmtId="0" fontId="1" fillId="34" borderId="52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37" xfId="0" applyFont="1" applyFill="1" applyBorder="1" applyAlignment="1">
      <alignment horizontal="right"/>
    </xf>
    <xf numFmtId="0" fontId="8" fillId="34" borderId="38" xfId="0" applyFont="1" applyFill="1" applyBorder="1" applyAlignment="1">
      <alignment horizontal="right"/>
    </xf>
    <xf numFmtId="0" fontId="8" fillId="34" borderId="66" xfId="0" applyFont="1" applyFill="1" applyBorder="1" applyAlignment="1">
      <alignment horizontal="right"/>
    </xf>
    <xf numFmtId="0" fontId="8" fillId="34" borderId="40" xfId="0" applyFont="1" applyFill="1" applyBorder="1" applyAlignment="1">
      <alignment horizontal="right"/>
    </xf>
    <xf numFmtId="0" fontId="9" fillId="34" borderId="67" xfId="0" applyFont="1" applyFill="1" applyBorder="1" applyAlignment="1">
      <alignment/>
    </xf>
    <xf numFmtId="0" fontId="5" fillId="34" borderId="67" xfId="0" applyFont="1" applyFill="1" applyBorder="1" applyAlignment="1">
      <alignment/>
    </xf>
    <xf numFmtId="0" fontId="8" fillId="34" borderId="68" xfId="0" applyFont="1" applyFill="1" applyBorder="1" applyAlignment="1">
      <alignment horizontal="right"/>
    </xf>
    <xf numFmtId="0" fontId="8" fillId="34" borderId="63" xfId="0" applyFont="1" applyFill="1" applyBorder="1" applyAlignment="1">
      <alignment horizontal="right"/>
    </xf>
    <xf numFmtId="0" fontId="8" fillId="34" borderId="69" xfId="0" applyFont="1" applyFill="1" applyBorder="1" applyAlignment="1">
      <alignment horizontal="right"/>
    </xf>
    <xf numFmtId="0" fontId="8" fillId="34" borderId="70" xfId="0" applyFont="1" applyFill="1" applyBorder="1" applyAlignment="1">
      <alignment horizontal="right"/>
    </xf>
    <xf numFmtId="0" fontId="9" fillId="34" borderId="71" xfId="0" applyFont="1" applyFill="1" applyBorder="1" applyAlignment="1">
      <alignment/>
    </xf>
    <xf numFmtId="0" fontId="5" fillId="34" borderId="71" xfId="0" applyFont="1" applyFill="1" applyBorder="1" applyAlignment="1">
      <alignment/>
    </xf>
    <xf numFmtId="0" fontId="10" fillId="34" borderId="43" xfId="0" applyFont="1" applyFill="1" applyBorder="1" applyAlignment="1">
      <alignment horizontal="right"/>
    </xf>
    <xf numFmtId="0" fontId="10" fillId="34" borderId="2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4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8" fillId="34" borderId="39" xfId="0" applyFont="1" applyFill="1" applyBorder="1" applyAlignment="1">
      <alignment horizontal="right"/>
    </xf>
    <xf numFmtId="0" fontId="8" fillId="34" borderId="61" xfId="0" applyFont="1" applyFill="1" applyBorder="1" applyAlignment="1">
      <alignment horizontal="right"/>
    </xf>
    <xf numFmtId="0" fontId="8" fillId="34" borderId="54" xfId="0" applyFont="1" applyFill="1" applyBorder="1" applyAlignment="1">
      <alignment horizontal="right"/>
    </xf>
    <xf numFmtId="0" fontId="8" fillId="34" borderId="55" xfId="0" applyFont="1" applyFill="1" applyBorder="1" applyAlignment="1">
      <alignment horizontal="right"/>
    </xf>
    <xf numFmtId="0" fontId="1" fillId="34" borderId="56" xfId="0" applyFont="1" applyFill="1" applyBorder="1" applyAlignment="1">
      <alignment/>
    </xf>
    <xf numFmtId="0" fontId="12" fillId="34" borderId="57" xfId="0" applyFont="1" applyFill="1" applyBorder="1" applyAlignment="1">
      <alignment/>
    </xf>
    <xf numFmtId="0" fontId="10" fillId="34" borderId="23" xfId="0" applyFont="1" applyFill="1" applyBorder="1" applyAlignment="1">
      <alignment horizontal="right"/>
    </xf>
    <xf numFmtId="0" fontId="10" fillId="34" borderId="63" xfId="0" applyFont="1" applyFill="1" applyBorder="1" applyAlignment="1">
      <alignment horizontal="right"/>
    </xf>
    <xf numFmtId="0" fontId="10" fillId="34" borderId="72" xfId="0" applyFont="1" applyFill="1" applyBorder="1" applyAlignment="1">
      <alignment horizontal="right"/>
    </xf>
    <xf numFmtId="0" fontId="10" fillId="34" borderId="73" xfId="0" applyFont="1" applyFill="1" applyBorder="1" applyAlignment="1">
      <alignment horizontal="right"/>
    </xf>
    <xf numFmtId="0" fontId="5" fillId="34" borderId="74" xfId="0" applyFont="1" applyFill="1" applyBorder="1" applyAlignment="1">
      <alignment/>
    </xf>
    <xf numFmtId="0" fontId="17" fillId="34" borderId="75" xfId="0" applyFont="1" applyFill="1" applyBorder="1" applyAlignment="1">
      <alignment horizontal="right"/>
    </xf>
    <xf numFmtId="0" fontId="4" fillId="34" borderId="76" xfId="0" applyFont="1" applyFill="1" applyBorder="1" applyAlignment="1">
      <alignment horizontal="right"/>
    </xf>
    <xf numFmtId="0" fontId="4" fillId="34" borderId="77" xfId="0" applyFont="1" applyFill="1" applyBorder="1" applyAlignment="1">
      <alignment horizontal="right"/>
    </xf>
    <xf numFmtId="0" fontId="5" fillId="34" borderId="76" xfId="0" applyFont="1" applyFill="1" applyBorder="1" applyAlignment="1">
      <alignment/>
    </xf>
    <xf numFmtId="0" fontId="12" fillId="34" borderId="78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79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17" fillId="34" borderId="20" xfId="0" applyFont="1" applyFill="1" applyBorder="1" applyAlignment="1">
      <alignment horizontal="right"/>
    </xf>
    <xf numFmtId="0" fontId="74" fillId="33" borderId="11" xfId="0" applyFont="1" applyFill="1" applyBorder="1" applyAlignment="1">
      <alignment horizontal="center"/>
    </xf>
    <xf numFmtId="0" fontId="73" fillId="33" borderId="16" xfId="0" applyFont="1" applyFill="1" applyBorder="1" applyAlignment="1">
      <alignment/>
    </xf>
    <xf numFmtId="0" fontId="73" fillId="33" borderId="13" xfId="0" applyFont="1" applyFill="1" applyBorder="1" applyAlignment="1">
      <alignment horizontal="left"/>
    </xf>
    <xf numFmtId="0" fontId="74" fillId="33" borderId="11" xfId="0" applyFont="1" applyFill="1" applyBorder="1" applyAlignment="1">
      <alignment/>
    </xf>
    <xf numFmtId="0" fontId="73" fillId="33" borderId="17" xfId="0" applyFont="1" applyFill="1" applyBorder="1" applyAlignment="1">
      <alignment/>
    </xf>
    <xf numFmtId="0" fontId="73" fillId="33" borderId="11" xfId="0" applyFont="1" applyFill="1" applyBorder="1" applyAlignment="1">
      <alignment/>
    </xf>
    <xf numFmtId="0" fontId="74" fillId="33" borderId="19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72" fillId="33" borderId="58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2" fillId="33" borderId="59" xfId="0" applyFont="1" applyFill="1" applyBorder="1" applyAlignment="1">
      <alignment horizontal="center"/>
    </xf>
    <xf numFmtId="0" fontId="72" fillId="33" borderId="60" xfId="0" applyFont="1" applyFill="1" applyBorder="1" applyAlignment="1">
      <alignment horizontal="center"/>
    </xf>
    <xf numFmtId="0" fontId="74" fillId="33" borderId="80" xfId="0" applyFont="1" applyFill="1" applyBorder="1" applyAlignment="1">
      <alignment horizontal="center"/>
    </xf>
    <xf numFmtId="0" fontId="73" fillId="33" borderId="12" xfId="0" applyFont="1" applyFill="1" applyBorder="1" applyAlignment="1">
      <alignment/>
    </xf>
    <xf numFmtId="0" fontId="74" fillId="33" borderId="60" xfId="0" applyFont="1" applyFill="1" applyBorder="1" applyAlignment="1">
      <alignment/>
    </xf>
    <xf numFmtId="0" fontId="74" fillId="33" borderId="76" xfId="0" applyFont="1" applyFill="1" applyBorder="1" applyAlignment="1">
      <alignment/>
    </xf>
    <xf numFmtId="0" fontId="74" fillId="33" borderId="19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2" fillId="33" borderId="62" xfId="0" applyFont="1" applyFill="1" applyBorder="1" applyAlignment="1">
      <alignment horizontal="center"/>
    </xf>
    <xf numFmtId="0" fontId="72" fillId="33" borderId="63" xfId="0" applyFont="1" applyFill="1" applyBorder="1" applyAlignment="1">
      <alignment horizontal="center"/>
    </xf>
    <xf numFmtId="0" fontId="72" fillId="33" borderId="69" xfId="0" applyFont="1" applyFill="1" applyBorder="1" applyAlignment="1">
      <alignment horizontal="center"/>
    </xf>
    <xf numFmtId="0" fontId="72" fillId="33" borderId="81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1" fontId="42" fillId="34" borderId="0" xfId="58" applyFont="1" applyFill="1" applyAlignment="1">
      <alignment/>
      <protection/>
    </xf>
    <xf numFmtId="0" fontId="2" fillId="34" borderId="0" xfId="0" applyFont="1" applyFill="1" applyAlignment="1">
      <alignment horizontal="centerContinuous"/>
    </xf>
    <xf numFmtId="0" fontId="4" fillId="34" borderId="30" xfId="0" applyFont="1" applyFill="1" applyBorder="1" applyAlignment="1">
      <alignment horizontal="right"/>
    </xf>
    <xf numFmtId="0" fontId="4" fillId="34" borderId="31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3" fillId="34" borderId="79" xfId="0" applyFont="1" applyFill="1" applyBorder="1" applyAlignment="1">
      <alignment horizontal="right"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3" fillId="34" borderId="49" xfId="0" applyFont="1" applyFill="1" applyBorder="1" applyAlignment="1">
      <alignment horizontal="right"/>
    </xf>
    <xf numFmtId="0" fontId="3" fillId="34" borderId="50" xfId="0" applyFont="1" applyFill="1" applyBorder="1" applyAlignment="1">
      <alignment horizontal="right"/>
    </xf>
    <xf numFmtId="0" fontId="4" fillId="34" borderId="50" xfId="0" applyFont="1" applyFill="1" applyBorder="1" applyAlignment="1">
      <alignment/>
    </xf>
    <xf numFmtId="0" fontId="4" fillId="34" borderId="51" xfId="0" applyFont="1" applyFill="1" applyBorder="1" applyAlignment="1">
      <alignment/>
    </xf>
    <xf numFmtId="0" fontId="3" fillId="34" borderId="61" xfId="0" applyFont="1" applyFill="1" applyBorder="1" applyAlignment="1">
      <alignment horizontal="right"/>
    </xf>
    <xf numFmtId="0" fontId="4" fillId="34" borderId="54" xfId="0" applyFont="1" applyFill="1" applyBorder="1" applyAlignment="1">
      <alignment/>
    </xf>
    <xf numFmtId="0" fontId="4" fillId="34" borderId="82" xfId="0" applyFont="1" applyFill="1" applyBorder="1" applyAlignment="1">
      <alignment/>
    </xf>
    <xf numFmtId="0" fontId="10" fillId="34" borderId="0" xfId="0" applyFont="1" applyFill="1" applyAlignment="1">
      <alignment horizontal="centerContinuous"/>
    </xf>
    <xf numFmtId="0" fontId="18" fillId="34" borderId="10" xfId="0" applyFont="1" applyFill="1" applyBorder="1" applyAlignment="1">
      <alignment horizontal="center"/>
    </xf>
    <xf numFmtId="0" fontId="20" fillId="34" borderId="44" xfId="0" applyFont="1" applyFill="1" applyBorder="1" applyAlignment="1">
      <alignment/>
    </xf>
    <xf numFmtId="0" fontId="20" fillId="34" borderId="45" xfId="0" applyFont="1" applyFill="1" applyBorder="1" applyAlignment="1">
      <alignment/>
    </xf>
    <xf numFmtId="0" fontId="21" fillId="34" borderId="45" xfId="0" applyFont="1" applyFill="1" applyBorder="1" applyAlignment="1">
      <alignment/>
    </xf>
    <xf numFmtId="0" fontId="21" fillId="34" borderId="46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1" fillId="34" borderId="79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14" fillId="34" borderId="34" xfId="0" applyFont="1" applyFill="1" applyBorder="1" applyAlignment="1">
      <alignment/>
    </xf>
    <xf numFmtId="0" fontId="14" fillId="34" borderId="35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0" fontId="14" fillId="34" borderId="54" xfId="0" applyFont="1" applyFill="1" applyBorder="1" applyAlignment="1">
      <alignment/>
    </xf>
    <xf numFmtId="0" fontId="14" fillId="34" borderId="55" xfId="0" applyFont="1" applyFill="1" applyBorder="1" applyAlignment="1">
      <alignment/>
    </xf>
    <xf numFmtId="0" fontId="10" fillId="34" borderId="24" xfId="0" applyFont="1" applyFill="1" applyBorder="1" applyAlignment="1">
      <alignment horizontal="right"/>
    </xf>
    <xf numFmtId="0" fontId="10" fillId="34" borderId="42" xfId="0" applyFont="1" applyFill="1" applyBorder="1" applyAlignment="1">
      <alignment horizontal="right"/>
    </xf>
    <xf numFmtId="0" fontId="14" fillId="34" borderId="15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14" fillId="34" borderId="31" xfId="0" applyFont="1" applyFill="1" applyBorder="1" applyAlignment="1">
      <alignment/>
    </xf>
    <xf numFmtId="0" fontId="8" fillId="34" borderId="62" xfId="0" applyFont="1" applyFill="1" applyBorder="1" applyAlignment="1">
      <alignment horizontal="right"/>
    </xf>
    <xf numFmtId="0" fontId="14" fillId="34" borderId="69" xfId="0" applyFont="1" applyFill="1" applyBorder="1" applyAlignment="1">
      <alignment/>
    </xf>
    <xf numFmtId="0" fontId="14" fillId="34" borderId="81" xfId="0" applyFont="1" applyFill="1" applyBorder="1" applyAlignment="1">
      <alignment/>
    </xf>
    <xf numFmtId="0" fontId="14" fillId="34" borderId="45" xfId="0" applyFont="1" applyFill="1" applyBorder="1" applyAlignment="1">
      <alignment/>
    </xf>
    <xf numFmtId="0" fontId="14" fillId="34" borderId="46" xfId="0" applyFont="1" applyFill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42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8" fillId="34" borderId="79" xfId="0" applyFont="1" applyFill="1" applyBorder="1" applyAlignment="1">
      <alignment horizontal="right"/>
    </xf>
    <xf numFmtId="0" fontId="14" fillId="34" borderId="38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0" fillId="34" borderId="24" xfId="0" applyFont="1" applyFill="1" applyBorder="1" applyAlignment="1">
      <alignment horizontal="right"/>
    </xf>
    <xf numFmtId="0" fontId="14" fillId="34" borderId="12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72" xfId="0" applyFont="1" applyFill="1" applyBorder="1" applyAlignment="1">
      <alignment/>
    </xf>
    <xf numFmtId="0" fontId="14" fillId="34" borderId="75" xfId="0" applyFont="1" applyFill="1" applyBorder="1" applyAlignment="1">
      <alignment/>
    </xf>
    <xf numFmtId="0" fontId="15" fillId="34" borderId="76" xfId="0" applyFont="1" applyFill="1" applyBorder="1" applyAlignment="1">
      <alignment horizontal="right"/>
    </xf>
    <xf numFmtId="0" fontId="15" fillId="34" borderId="77" xfId="0" applyFont="1" applyFill="1" applyBorder="1" applyAlignment="1">
      <alignment horizontal="right"/>
    </xf>
    <xf numFmtId="0" fontId="15" fillId="34" borderId="83" xfId="0" applyFont="1" applyFill="1" applyBorder="1" applyAlignment="1">
      <alignment horizontal="right"/>
    </xf>
    <xf numFmtId="0" fontId="11" fillId="34" borderId="38" xfId="0" applyFont="1" applyFill="1" applyBorder="1" applyAlignment="1">
      <alignment/>
    </xf>
    <xf numFmtId="0" fontId="11" fillId="34" borderId="39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1" fillId="34" borderId="42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4" fillId="34" borderId="32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18" xfId="0" applyFont="1" applyFill="1" applyBorder="1" applyAlignment="1">
      <alignment horizontal="right"/>
    </xf>
    <xf numFmtId="0" fontId="4" fillId="34" borderId="40" xfId="0" applyFont="1" applyFill="1" applyBorder="1" applyAlignment="1">
      <alignment/>
    </xf>
    <xf numFmtId="0" fontId="4" fillId="34" borderId="16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6" fillId="34" borderId="43" xfId="0" applyFont="1" applyFill="1" applyBorder="1" applyAlignment="1">
      <alignment horizontal="right"/>
    </xf>
    <xf numFmtId="0" fontId="4" fillId="34" borderId="64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4" fillId="34" borderId="48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4" fillId="34" borderId="84" xfId="0" applyFont="1" applyFill="1" applyBorder="1" applyAlignment="1">
      <alignment horizontal="right"/>
    </xf>
    <xf numFmtId="0" fontId="4" fillId="34" borderId="18" xfId="0" applyFont="1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5" fillId="34" borderId="85" xfId="0" applyFont="1" applyFill="1" applyBorder="1" applyAlignment="1">
      <alignment/>
    </xf>
    <xf numFmtId="0" fontId="5" fillId="34" borderId="86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4" borderId="15" xfId="0" applyFont="1" applyFill="1" applyBorder="1" applyAlignment="1">
      <alignment horizontal="right"/>
    </xf>
    <xf numFmtId="0" fontId="8" fillId="34" borderId="81" xfId="0" applyFont="1" applyFill="1" applyBorder="1" applyAlignment="1">
      <alignment horizontal="right"/>
    </xf>
    <xf numFmtId="0" fontId="4" fillId="34" borderId="56" xfId="0" applyFont="1" applyFill="1" applyBorder="1" applyAlignment="1">
      <alignment/>
    </xf>
    <xf numFmtId="0" fontId="4" fillId="34" borderId="64" xfId="0" applyFont="1" applyFill="1" applyBorder="1" applyAlignment="1">
      <alignment/>
    </xf>
    <xf numFmtId="0" fontId="4" fillId="34" borderId="87" xfId="0" applyFont="1" applyFill="1" applyBorder="1" applyAlignment="1">
      <alignment/>
    </xf>
    <xf numFmtId="0" fontId="10" fillId="34" borderId="74" xfId="0" applyFont="1" applyFill="1" applyBorder="1" applyAlignment="1">
      <alignment horizontal="right"/>
    </xf>
    <xf numFmtId="0" fontId="4" fillId="34" borderId="84" xfId="0" applyFont="1" applyFill="1" applyBorder="1" applyAlignment="1">
      <alignment/>
    </xf>
    <xf numFmtId="0" fontId="4" fillId="34" borderId="83" xfId="0" applyFont="1" applyFill="1" applyBorder="1" applyAlignment="1">
      <alignment horizontal="right"/>
    </xf>
    <xf numFmtId="0" fontId="7" fillId="34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1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right"/>
    </xf>
    <xf numFmtId="1" fontId="4" fillId="34" borderId="12" xfId="0" applyNumberFormat="1" applyFont="1" applyFill="1" applyBorder="1" applyAlignment="1">
      <alignment horizontal="right"/>
    </xf>
    <xf numFmtId="0" fontId="1" fillId="34" borderId="86" xfId="0" applyFont="1" applyFill="1" applyBorder="1" applyAlignment="1">
      <alignment horizontal="center"/>
    </xf>
    <xf numFmtId="1" fontId="1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right"/>
    </xf>
    <xf numFmtId="0" fontId="1" fillId="34" borderId="86" xfId="0" applyFont="1" applyFill="1" applyBorder="1" applyAlignment="1">
      <alignment/>
    </xf>
    <xf numFmtId="0" fontId="1" fillId="34" borderId="85" xfId="0" applyFont="1" applyFill="1" applyBorder="1" applyAlignment="1">
      <alignment/>
    </xf>
    <xf numFmtId="1" fontId="1" fillId="34" borderId="85" xfId="0" applyNumberFormat="1" applyFont="1" applyFill="1" applyBorder="1" applyAlignment="1">
      <alignment/>
    </xf>
    <xf numFmtId="1" fontId="1" fillId="34" borderId="86" xfId="0" applyNumberFormat="1" applyFont="1" applyFill="1" applyBorder="1" applyAlignment="1">
      <alignment/>
    </xf>
    <xf numFmtId="1" fontId="4" fillId="34" borderId="18" xfId="0" applyNumberFormat="1" applyFont="1" applyFill="1" applyBorder="1" applyAlignment="1">
      <alignment horizontal="right"/>
    </xf>
    <xf numFmtId="0" fontId="1" fillId="34" borderId="71" xfId="0" applyFont="1" applyFill="1" applyBorder="1" applyAlignment="1">
      <alignment/>
    </xf>
    <xf numFmtId="1" fontId="1" fillId="34" borderId="71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86" xfId="0" applyFont="1" applyFill="1" applyBorder="1" applyAlignment="1">
      <alignment/>
    </xf>
    <xf numFmtId="0" fontId="3" fillId="34" borderId="88" xfId="0" applyFont="1" applyFill="1" applyBorder="1" applyAlignment="1">
      <alignment horizontal="right"/>
    </xf>
    <xf numFmtId="0" fontId="3" fillId="34" borderId="45" xfId="0" applyFont="1" applyFill="1" applyBorder="1" applyAlignment="1">
      <alignment horizontal="right"/>
    </xf>
    <xf numFmtId="0" fontId="3" fillId="34" borderId="46" xfId="0" applyFont="1" applyFill="1" applyBorder="1" applyAlignment="1">
      <alignment horizontal="right"/>
    </xf>
    <xf numFmtId="1" fontId="4" fillId="34" borderId="17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/>
    </xf>
    <xf numFmtId="1" fontId="1" fillId="34" borderId="89" xfId="0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1" fontId="4" fillId="34" borderId="25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/>
    </xf>
    <xf numFmtId="0" fontId="1" fillId="34" borderId="32" xfId="0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 horizontal="right"/>
    </xf>
    <xf numFmtId="1" fontId="5" fillId="34" borderId="17" xfId="0" applyNumberFormat="1" applyFont="1" applyFill="1" applyBorder="1" applyAlignment="1">
      <alignment/>
    </xf>
    <xf numFmtId="1" fontId="4" fillId="34" borderId="15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1" fontId="6" fillId="34" borderId="15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2" fillId="34" borderId="90" xfId="0" applyFont="1" applyFill="1" applyBorder="1" applyAlignment="1">
      <alignment horizontal="center"/>
    </xf>
    <xf numFmtId="0" fontId="2" fillId="34" borderId="9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0" fontId="20" fillId="34" borderId="35" xfId="0" applyFont="1" applyFill="1" applyBorder="1" applyAlignment="1">
      <alignment/>
    </xf>
    <xf numFmtId="0" fontId="3" fillId="34" borderId="92" xfId="0" applyFont="1" applyFill="1" applyBorder="1" applyAlignment="1">
      <alignment horizontal="right"/>
    </xf>
    <xf numFmtId="0" fontId="8" fillId="34" borderId="93" xfId="0" applyFont="1" applyFill="1" applyBorder="1" applyAlignment="1">
      <alignment horizontal="right"/>
    </xf>
    <xf numFmtId="0" fontId="8" fillId="34" borderId="94" xfId="0" applyFont="1" applyFill="1" applyBorder="1" applyAlignment="1">
      <alignment horizontal="right"/>
    </xf>
    <xf numFmtId="0" fontId="9" fillId="34" borderId="13" xfId="0" applyFont="1" applyFill="1" applyBorder="1" applyAlignment="1">
      <alignment/>
    </xf>
    <xf numFmtId="0" fontId="7" fillId="34" borderId="41" xfId="0" applyFont="1" applyFill="1" applyBorder="1" applyAlignment="1">
      <alignment/>
    </xf>
    <xf numFmtId="0" fontId="7" fillId="34" borderId="9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3" fillId="34" borderId="82" xfId="0" applyFont="1" applyFill="1" applyBorder="1" applyAlignment="1">
      <alignment horizontal="right"/>
    </xf>
    <xf numFmtId="0" fontId="4" fillId="34" borderId="5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9" fillId="34" borderId="5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4" borderId="59" xfId="0" applyFont="1" applyFill="1" applyBorder="1" applyAlignment="1">
      <alignment horizontal="center"/>
    </xf>
    <xf numFmtId="0" fontId="19" fillId="34" borderId="60" xfId="0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" fillId="34" borderId="95" xfId="0" applyFont="1" applyFill="1" applyBorder="1" applyAlignment="1">
      <alignment/>
    </xf>
    <xf numFmtId="1" fontId="4" fillId="34" borderId="27" xfId="0" applyNumberFormat="1" applyFont="1" applyFill="1" applyBorder="1" applyAlignment="1">
      <alignment horizontal="right"/>
    </xf>
    <xf numFmtId="0" fontId="12" fillId="34" borderId="64" xfId="0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" fontId="4" fillId="34" borderId="47" xfId="0" applyNumberFormat="1" applyFont="1" applyFill="1" applyBorder="1" applyAlignment="1">
      <alignment horizontal="right"/>
    </xf>
    <xf numFmtId="0" fontId="12" fillId="34" borderId="47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0" fontId="8" fillId="34" borderId="36" xfId="0" applyFont="1" applyFill="1" applyBorder="1" applyAlignment="1">
      <alignment horizontal="right"/>
    </xf>
    <xf numFmtId="0" fontId="9" fillId="34" borderId="47" xfId="0" applyFont="1" applyFill="1" applyBorder="1" applyAlignment="1">
      <alignment/>
    </xf>
    <xf numFmtId="0" fontId="8" fillId="34" borderId="18" xfId="0" applyFont="1" applyFill="1" applyBorder="1" applyAlignment="1">
      <alignment horizontal="right"/>
    </xf>
    <xf numFmtId="0" fontId="8" fillId="34" borderId="65" xfId="0" applyFont="1" applyFill="1" applyBorder="1" applyAlignment="1">
      <alignment horizontal="right"/>
    </xf>
    <xf numFmtId="1" fontId="4" fillId="34" borderId="56" xfId="0" applyNumberFormat="1" applyFont="1" applyFill="1" applyBorder="1" applyAlignment="1">
      <alignment horizontal="right"/>
    </xf>
    <xf numFmtId="0" fontId="9" fillId="34" borderId="56" xfId="0" applyFont="1" applyFill="1" applyBorder="1" applyAlignment="1">
      <alignment/>
    </xf>
    <xf numFmtId="1" fontId="5" fillId="34" borderId="18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right"/>
    </xf>
    <xf numFmtId="0" fontId="8" fillId="34" borderId="26" xfId="0" applyFont="1" applyFill="1" applyBorder="1" applyAlignment="1">
      <alignment horizontal="right"/>
    </xf>
    <xf numFmtId="1" fontId="10" fillId="34" borderId="11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0" fontId="1" fillId="34" borderId="49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1" fontId="5" fillId="34" borderId="67" xfId="0" applyNumberFormat="1" applyFont="1" applyFill="1" applyBorder="1" applyAlignment="1">
      <alignment/>
    </xf>
    <xf numFmtId="1" fontId="5" fillId="34" borderId="86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1" fontId="7" fillId="34" borderId="0" xfId="0" applyNumberFormat="1" applyFont="1" applyFill="1" applyAlignment="1">
      <alignment horizontal="right"/>
    </xf>
    <xf numFmtId="1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" fillId="34" borderId="14" xfId="0" applyFont="1" applyFill="1" applyBorder="1" applyAlignment="1">
      <alignment/>
    </xf>
    <xf numFmtId="1" fontId="4" fillId="34" borderId="48" xfId="0" applyNumberFormat="1" applyFont="1" applyFill="1" applyBorder="1" applyAlignment="1">
      <alignment horizontal="right"/>
    </xf>
    <xf numFmtId="0" fontId="9" fillId="34" borderId="64" xfId="0" applyFont="1" applyFill="1" applyBorder="1" applyAlignment="1">
      <alignment/>
    </xf>
    <xf numFmtId="1" fontId="1" fillId="34" borderId="14" xfId="0" applyNumberFormat="1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1" fontId="4" fillId="34" borderId="19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9" fillId="34" borderId="16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1" fontId="4" fillId="34" borderId="87" xfId="0" applyNumberFormat="1" applyFont="1" applyFill="1" applyBorder="1" applyAlignment="1">
      <alignment horizontal="right"/>
    </xf>
    <xf numFmtId="0" fontId="8" fillId="34" borderId="74" xfId="0" applyFont="1" applyFill="1" applyBorder="1" applyAlignment="1">
      <alignment horizontal="right"/>
    </xf>
    <xf numFmtId="1" fontId="10" fillId="34" borderId="74" xfId="0" applyNumberFormat="1" applyFont="1" applyFill="1" applyBorder="1" applyAlignment="1">
      <alignment horizontal="right"/>
    </xf>
    <xf numFmtId="0" fontId="20" fillId="34" borderId="31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34" borderId="92" xfId="0" applyFont="1" applyFill="1" applyBorder="1" applyAlignment="1">
      <alignment/>
    </xf>
    <xf numFmtId="0" fontId="20" fillId="34" borderId="51" xfId="0" applyFont="1" applyFill="1" applyBorder="1" applyAlignment="1">
      <alignment/>
    </xf>
    <xf numFmtId="0" fontId="1" fillId="34" borderId="61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8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71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10" fillId="34" borderId="68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right"/>
    </xf>
    <xf numFmtId="0" fontId="10" fillId="34" borderId="26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5" fillId="34" borderId="89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49" xfId="0" applyFont="1" applyFill="1" applyBorder="1" applyAlignment="1">
      <alignment/>
    </xf>
    <xf numFmtId="0" fontId="8" fillId="34" borderId="58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59" xfId="0" applyFont="1" applyFill="1" applyBorder="1" applyAlignment="1">
      <alignment horizontal="right"/>
    </xf>
    <xf numFmtId="0" fontId="8" fillId="34" borderId="60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1" fillId="34" borderId="6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1" fillId="34" borderId="48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1" fillId="34" borderId="4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5" fillId="34" borderId="15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3" fillId="34" borderId="51" xfId="0" applyFont="1" applyFill="1" applyBorder="1" applyAlignment="1">
      <alignment horizontal="right"/>
    </xf>
    <xf numFmtId="0" fontId="4" fillId="34" borderId="65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0" fontId="3" fillId="34" borderId="93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20" xfId="0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14" fillId="34" borderId="36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4" fillId="34" borderId="32" xfId="0" applyFont="1" applyFill="1" applyBorder="1" applyAlignment="1">
      <alignment/>
    </xf>
    <xf numFmtId="0" fontId="14" fillId="34" borderId="57" xfId="0" applyFont="1" applyFill="1" applyBorder="1" applyAlignment="1">
      <alignment/>
    </xf>
    <xf numFmtId="0" fontId="14" fillId="34" borderId="65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67" xfId="0" applyFont="1" applyFill="1" applyBorder="1" applyAlignment="1">
      <alignment/>
    </xf>
    <xf numFmtId="0" fontId="14" fillId="34" borderId="86" xfId="0" applyFont="1" applyFill="1" applyBorder="1" applyAlignment="1">
      <alignment/>
    </xf>
    <xf numFmtId="0" fontId="14" fillId="34" borderId="71" xfId="0" applyFont="1" applyFill="1" applyBorder="1" applyAlignment="1">
      <alignment/>
    </xf>
    <xf numFmtId="0" fontId="14" fillId="34" borderId="4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8" fillId="34" borderId="64" xfId="0" applyFont="1" applyFill="1" applyBorder="1" applyAlignment="1">
      <alignment horizontal="right"/>
    </xf>
    <xf numFmtId="0" fontId="8" fillId="34" borderId="56" xfId="0" applyFont="1" applyFill="1" applyBorder="1" applyAlignment="1">
      <alignment horizontal="right"/>
    </xf>
    <xf numFmtId="0" fontId="1" fillId="34" borderId="57" xfId="0" applyFont="1" applyFill="1" applyBorder="1" applyAlignment="1">
      <alignment/>
    </xf>
    <xf numFmtId="0" fontId="14" fillId="34" borderId="63" xfId="0" applyFont="1" applyFill="1" applyBorder="1" applyAlignment="1">
      <alignment/>
    </xf>
    <xf numFmtId="0" fontId="4" fillId="34" borderId="74" xfId="0" applyFont="1" applyFill="1" applyBorder="1" applyAlignment="1">
      <alignment/>
    </xf>
    <xf numFmtId="0" fontId="10" fillId="34" borderId="75" xfId="0" applyFont="1" applyFill="1" applyBorder="1" applyAlignment="1">
      <alignment horizontal="right"/>
    </xf>
    <xf numFmtId="0" fontId="4" fillId="34" borderId="78" xfId="0" applyFont="1" applyFill="1" applyBorder="1" applyAlignment="1">
      <alignment horizontal="right"/>
    </xf>
    <xf numFmtId="0" fontId="11" fillId="34" borderId="40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74" fillId="33" borderId="63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72" fillId="33" borderId="42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left"/>
    </xf>
    <xf numFmtId="0" fontId="73" fillId="33" borderId="14" xfId="0" applyFont="1" applyFill="1" applyBorder="1" applyAlignment="1">
      <alignment horizontal="left"/>
    </xf>
    <xf numFmtId="1" fontId="74" fillId="33" borderId="20" xfId="0" applyNumberFormat="1" applyFont="1" applyFill="1" applyBorder="1" applyAlignment="1">
      <alignment horizontal="right"/>
    </xf>
    <xf numFmtId="1" fontId="74" fillId="33" borderId="15" xfId="0" applyNumberFormat="1" applyFont="1" applyFill="1" applyBorder="1" applyAlignment="1">
      <alignment horizontal="right"/>
    </xf>
    <xf numFmtId="1" fontId="74" fillId="33" borderId="28" xfId="0" applyNumberFormat="1" applyFont="1" applyFill="1" applyBorder="1" applyAlignment="1">
      <alignment horizontal="right"/>
    </xf>
    <xf numFmtId="0" fontId="72" fillId="33" borderId="84" xfId="0" applyFont="1" applyFill="1" applyBorder="1" applyAlignment="1">
      <alignment horizontal="center"/>
    </xf>
    <xf numFmtId="1" fontId="74" fillId="33" borderId="21" xfId="0" applyNumberFormat="1" applyFont="1" applyFill="1" applyBorder="1" applyAlignment="1">
      <alignment horizontal="center"/>
    </xf>
    <xf numFmtId="0" fontId="75" fillId="33" borderId="31" xfId="0" applyFont="1" applyFill="1" applyBorder="1" applyAlignment="1">
      <alignment horizontal="left"/>
    </xf>
    <xf numFmtId="0" fontId="73" fillId="33" borderId="35" xfId="0" applyFont="1" applyFill="1" applyBorder="1" applyAlignment="1">
      <alignment/>
    </xf>
    <xf numFmtId="0" fontId="73" fillId="33" borderId="47" xfId="0" applyFont="1" applyFill="1" applyBorder="1" applyAlignment="1">
      <alignment/>
    </xf>
    <xf numFmtId="0" fontId="73" fillId="33" borderId="52" xfId="0" applyFont="1" applyFill="1" applyBorder="1" applyAlignment="1">
      <alignment/>
    </xf>
    <xf numFmtId="0" fontId="73" fillId="33" borderId="47" xfId="0" applyFont="1" applyFill="1" applyBorder="1" applyAlignment="1">
      <alignment/>
    </xf>
    <xf numFmtId="0" fontId="73" fillId="33" borderId="56" xfId="0" applyFont="1" applyFill="1" applyBorder="1" applyAlignment="1">
      <alignment/>
    </xf>
    <xf numFmtId="0" fontId="73" fillId="33" borderId="27" xfId="0" applyFont="1" applyFill="1" applyBorder="1" applyAlignment="1">
      <alignment/>
    </xf>
    <xf numFmtId="0" fontId="73" fillId="33" borderId="47" xfId="0" applyFont="1" applyFill="1" applyBorder="1" applyAlignment="1">
      <alignment horizontal="left"/>
    </xf>
    <xf numFmtId="0" fontId="74" fillId="33" borderId="23" xfId="0" applyFont="1" applyFill="1" applyBorder="1" applyAlignment="1">
      <alignment/>
    </xf>
    <xf numFmtId="1" fontId="74" fillId="33" borderId="10" xfId="0" applyNumberFormat="1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43" xfId="0" applyFont="1" applyFill="1" applyBorder="1" applyAlignment="1">
      <alignment horizontal="center"/>
    </xf>
    <xf numFmtId="0" fontId="74" fillId="33" borderId="25" xfId="0" applyFont="1" applyFill="1" applyBorder="1" applyAlignment="1">
      <alignment horizontal="center"/>
    </xf>
    <xf numFmtId="0" fontId="74" fillId="33" borderId="64" xfId="0" applyFont="1" applyFill="1" applyBorder="1" applyAlignment="1">
      <alignment horizontal="centerContinuous"/>
    </xf>
    <xf numFmtId="0" fontId="74" fillId="33" borderId="40" xfId="0" applyFont="1" applyFill="1" applyBorder="1" applyAlignment="1">
      <alignment horizontal="centerContinuous"/>
    </xf>
    <xf numFmtId="0" fontId="72" fillId="33" borderId="68" xfId="0" applyFont="1" applyFill="1" applyBorder="1" applyAlignment="1">
      <alignment horizontal="center"/>
    </xf>
    <xf numFmtId="0" fontId="74" fillId="33" borderId="54" xfId="0" applyFont="1" applyFill="1" applyBorder="1" applyAlignment="1">
      <alignment horizontal="center"/>
    </xf>
    <xf numFmtId="0" fontId="74" fillId="33" borderId="22" xfId="0" applyFont="1" applyFill="1" applyBorder="1" applyAlignment="1">
      <alignment horizontal="centerContinuous"/>
    </xf>
    <xf numFmtId="0" fontId="74" fillId="33" borderId="84" xfId="0" applyFont="1" applyFill="1" applyBorder="1" applyAlignment="1">
      <alignment horizontal="center"/>
    </xf>
    <xf numFmtId="0" fontId="74" fillId="33" borderId="80" xfId="0" applyFont="1" applyFill="1" applyBorder="1" applyAlignment="1">
      <alignment horizontal="center"/>
    </xf>
    <xf numFmtId="0" fontId="74" fillId="33" borderId="96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74" fillId="33" borderId="26" xfId="0" applyFont="1" applyFill="1" applyBorder="1" applyAlignment="1">
      <alignment horizontal="center"/>
    </xf>
    <xf numFmtId="0" fontId="64" fillId="34" borderId="0" xfId="57" applyFill="1">
      <alignment/>
      <protection/>
    </xf>
    <xf numFmtId="0" fontId="64" fillId="0" borderId="0" xfId="57">
      <alignment/>
      <protection/>
    </xf>
    <xf numFmtId="0" fontId="76" fillId="34" borderId="0" xfId="57" applyFont="1" applyFill="1" applyAlignment="1">
      <alignment horizontal="right" vertical="center"/>
      <protection/>
    </xf>
    <xf numFmtId="0" fontId="77" fillId="34" borderId="0" xfId="57" applyFont="1" applyFill="1">
      <alignment/>
      <protection/>
    </xf>
    <xf numFmtId="0" fontId="78" fillId="34" borderId="0" xfId="57" applyFont="1" applyFill="1">
      <alignment/>
      <protection/>
    </xf>
    <xf numFmtId="0" fontId="52" fillId="34" borderId="0" xfId="57" applyFont="1" applyFill="1" applyAlignment="1">
      <alignment wrapText="1"/>
      <protection/>
    </xf>
    <xf numFmtId="0" fontId="64" fillId="34" borderId="97" xfId="57" applyFill="1" applyBorder="1">
      <alignment/>
      <protection/>
    </xf>
    <xf numFmtId="0" fontId="64" fillId="34" borderId="98" xfId="57" applyFill="1" applyBorder="1">
      <alignment/>
      <protection/>
    </xf>
    <xf numFmtId="0" fontId="64" fillId="34" borderId="99" xfId="57" applyFill="1" applyBorder="1">
      <alignment/>
      <protection/>
    </xf>
    <xf numFmtId="0" fontId="64" fillId="0" borderId="97" xfId="57" applyBorder="1">
      <alignment/>
      <protection/>
    </xf>
    <xf numFmtId="0" fontId="64" fillId="0" borderId="98" xfId="57" applyBorder="1">
      <alignment/>
      <protection/>
    </xf>
    <xf numFmtId="0" fontId="64" fillId="0" borderId="99" xfId="57" applyBorder="1">
      <alignment/>
      <protection/>
    </xf>
    <xf numFmtId="0" fontId="52" fillId="34" borderId="0" xfId="57" applyFont="1" applyFill="1" applyAlignment="1">
      <alignment vertical="center" wrapText="1"/>
      <protection/>
    </xf>
    <xf numFmtId="0" fontId="64" fillId="34" borderId="0" xfId="57" applyFont="1" applyFill="1" applyAlignment="1">
      <alignment wrapText="1"/>
      <protection/>
    </xf>
    <xf numFmtId="0" fontId="64" fillId="34" borderId="0" xfId="57" applyFill="1" applyAlignment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_Anuario 2002 Ecosocia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1857375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&#237;sticas%20Atenci&#243;n%20Municipal%20de%20la%20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 --&gt;"/>
      <sheetName val="Resumen AMS"/>
      <sheetName val="Consultorio externo"/>
      <sheetName val="Egresos"/>
      <sheetName val="Cam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97"/>
  <sheetViews>
    <sheetView tabSelected="1" zoomScale="90" zoomScaleNormal="90" zoomScaleSheetLayoutView="85" zoomScalePageLayoutView="0" workbookViewId="0" topLeftCell="A1">
      <selection activeCell="A11" sqref="A11"/>
    </sheetView>
  </sheetViews>
  <sheetFormatPr defaultColWidth="11.421875" defaultRowHeight="12.75"/>
  <cols>
    <col min="1" max="1" width="120.57421875" style="549" customWidth="1"/>
    <col min="2" max="16384" width="11.421875" style="549" customWidth="1"/>
  </cols>
  <sheetData>
    <row r="1" spans="1:26" ht="14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</row>
    <row r="2" spans="2:26" ht="14.25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</row>
    <row r="3" spans="1:26" ht="14.25">
      <c r="A3" s="550" t="s">
        <v>220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</row>
    <row r="4" spans="1:26" ht="14.25">
      <c r="A4" s="548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</row>
    <row r="5" spans="1:26" ht="23.25">
      <c r="A5" s="551" t="s">
        <v>221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</row>
    <row r="6" spans="1:26" ht="20.25">
      <c r="A6" s="552" t="s">
        <v>222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</row>
    <row r="7" spans="1:26" ht="14.25">
      <c r="A7" s="548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</row>
    <row r="8" spans="1:26" ht="14.25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</row>
    <row r="9" spans="1:26" ht="30">
      <c r="A9" s="553" t="s">
        <v>223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</row>
    <row r="10" spans="1:26" ht="15">
      <c r="A10" s="553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</row>
    <row r="11" spans="2:26" ht="15.75" customHeight="1">
      <c r="B11" s="557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9"/>
    </row>
    <row r="12" spans="1:26" ht="11.25" customHeight="1">
      <c r="A12" s="560"/>
      <c r="B12" s="554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6"/>
    </row>
    <row r="13" spans="1:26" ht="13.5" customHeight="1">
      <c r="A13" s="560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</row>
    <row r="14" spans="1:26" ht="13.5" customHeight="1">
      <c r="A14" s="560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</row>
    <row r="15" spans="1:26" ht="15" customHeight="1">
      <c r="A15" s="561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</row>
    <row r="16" spans="1:26" ht="14.25">
      <c r="A16" s="562"/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</row>
    <row r="17" spans="1:26" ht="14.25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</row>
    <row r="18" spans="1:26" ht="14.25">
      <c r="A18" s="548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</row>
    <row r="19" spans="1:26" ht="14.25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</row>
    <row r="20" spans="1:26" ht="14.25">
      <c r="A20" s="548"/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</row>
    <row r="21" spans="1:26" ht="14.25">
      <c r="A21" s="548"/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</row>
    <row r="22" spans="1:26" ht="14.25">
      <c r="A22" s="548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</row>
    <row r="23" spans="1:26" ht="14.25">
      <c r="A23" s="548"/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</row>
    <row r="24" spans="1:26" ht="14.25">
      <c r="A24" s="548"/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</row>
    <row r="25" spans="1:26" ht="14.25">
      <c r="A25" s="548"/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</row>
    <row r="26" spans="1:26" ht="14.25">
      <c r="A26" s="548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</row>
    <row r="27" spans="1:26" ht="14.25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</row>
    <row r="28" spans="1:26" ht="14.25">
      <c r="A28" s="548"/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</row>
    <row r="29" spans="1:26" ht="14.25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</row>
    <row r="30" spans="1:26" ht="14.25">
      <c r="A30" s="548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</row>
    <row r="31" spans="1:26" ht="14.25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</row>
    <row r="32" spans="1:26" ht="14.25">
      <c r="A32" s="548"/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</row>
    <row r="33" spans="1:26" ht="14.25">
      <c r="A33" s="548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</row>
    <row r="34" spans="1:26" ht="14.25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</row>
    <row r="35" spans="1:26" ht="14.25">
      <c r="A35" s="548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</row>
    <row r="36" spans="1:26" ht="14.25">
      <c r="A36" s="548"/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</row>
    <row r="37" spans="1:26" ht="14.25">
      <c r="A37" s="548"/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</row>
    <row r="38" spans="1:26" ht="14.25">
      <c r="A38" s="548"/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</row>
    <row r="39" spans="1:26" ht="14.25">
      <c r="A39" s="548"/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</row>
    <row r="40" spans="1:26" ht="14.25">
      <c r="A40" s="548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</row>
    <row r="41" spans="1:26" ht="14.25">
      <c r="A41" s="548"/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</row>
    <row r="42" spans="1:26" ht="14.25">
      <c r="A42" s="548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</row>
    <row r="43" spans="1:26" ht="14.25">
      <c r="A43" s="548"/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</row>
    <row r="44" spans="1:26" ht="14.25">
      <c r="A44" s="548"/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</row>
    <row r="45" spans="1:26" ht="14.25">
      <c r="A45" s="548"/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</row>
    <row r="46" spans="1:26" ht="14.25">
      <c r="A46" s="548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</row>
    <row r="47" spans="1:26" ht="14.25">
      <c r="A47" s="548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</row>
    <row r="48" spans="1:26" ht="14.25">
      <c r="A48" s="548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</row>
    <row r="49" spans="1:26" ht="14.25">
      <c r="A49" s="548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</row>
    <row r="50" spans="1:26" ht="14.25">
      <c r="A50" s="548"/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</row>
    <row r="51" spans="1:26" ht="14.25">
      <c r="A51" s="548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</row>
    <row r="52" spans="1:26" ht="14.25">
      <c r="A52" s="548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</row>
    <row r="53" spans="1:26" ht="14.25">
      <c r="A53" s="548"/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</row>
    <row r="54" spans="1:26" ht="14.25">
      <c r="A54" s="548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</row>
    <row r="55" spans="1:26" ht="14.25">
      <c r="A55" s="548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</row>
    <row r="56" spans="1:26" ht="14.25">
      <c r="A56" s="548"/>
      <c r="B56" s="548"/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</row>
    <row r="57" spans="1:26" ht="14.25">
      <c r="A57" s="548"/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</row>
    <row r="58" spans="1:26" ht="14.25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</row>
    <row r="59" spans="1:26" ht="14.25">
      <c r="A59" s="548"/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</row>
    <row r="60" spans="1:26" ht="14.25">
      <c r="A60" s="548"/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</row>
    <row r="61" spans="1:26" ht="14.25">
      <c r="A61" s="548"/>
      <c r="B61" s="548"/>
      <c r="C61" s="548"/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</row>
    <row r="62" spans="1:26" ht="14.25">
      <c r="A62" s="548"/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</row>
    <row r="63" spans="1:26" ht="14.25">
      <c r="A63" s="548"/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</row>
    <row r="64" spans="1:26" ht="14.25">
      <c r="A64" s="548"/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</row>
    <row r="65" spans="1:26" ht="14.25">
      <c r="A65" s="548"/>
      <c r="B65" s="548"/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</row>
    <row r="66" spans="1:26" ht="14.25">
      <c r="A66" s="548"/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</row>
    <row r="67" spans="1:26" ht="14.25">
      <c r="A67" s="548"/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</row>
    <row r="68" spans="1:26" ht="14.25">
      <c r="A68" s="548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</row>
    <row r="69" spans="1:26" ht="14.25">
      <c r="A69" s="548"/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548"/>
      <c r="X69" s="548"/>
      <c r="Y69" s="548"/>
      <c r="Z69" s="548"/>
    </row>
    <row r="70" spans="1:26" ht="14.25">
      <c r="A70" s="548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</row>
    <row r="71" spans="1:26" ht="14.25">
      <c r="A71" s="548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8"/>
      <c r="Z71" s="548"/>
    </row>
    <row r="72" spans="1:26" ht="14.25">
      <c r="A72" s="548"/>
      <c r="B72" s="548"/>
      <c r="C72" s="548"/>
      <c r="D72" s="548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</row>
    <row r="73" spans="1:26" ht="14.25">
      <c r="A73" s="548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</row>
    <row r="74" spans="1:26" ht="14.25">
      <c r="A74" s="548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</row>
    <row r="75" spans="1:26" ht="14.25">
      <c r="A75" s="548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</row>
    <row r="76" spans="1:26" ht="14.25">
      <c r="A76" s="548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</row>
    <row r="77" spans="1:26" ht="14.25">
      <c r="A77" s="548"/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</row>
    <row r="78" spans="1:26" ht="14.25">
      <c r="A78" s="548"/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548"/>
      <c r="X78" s="548"/>
      <c r="Y78" s="548"/>
      <c r="Z78" s="548"/>
    </row>
    <row r="79" spans="1:26" ht="14.25">
      <c r="A79" s="548"/>
      <c r="B79" s="548"/>
      <c r="C79" s="548"/>
      <c r="D79" s="548"/>
      <c r="E79" s="548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</row>
    <row r="80" spans="1:26" ht="14.25">
      <c r="A80" s="548"/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48"/>
    </row>
    <row r="81" spans="1:26" ht="14.25">
      <c r="A81" s="548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</row>
    <row r="82" spans="1:26" ht="14.25">
      <c r="A82" s="548"/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8"/>
      <c r="T82" s="548"/>
      <c r="U82" s="548"/>
      <c r="V82" s="548"/>
      <c r="W82" s="548"/>
      <c r="X82" s="548"/>
      <c r="Y82" s="548"/>
      <c r="Z82" s="548"/>
    </row>
    <row r="83" spans="1:26" ht="14.25">
      <c r="A83" s="548"/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8"/>
      <c r="Z83" s="548"/>
    </row>
    <row r="84" spans="1:26" ht="14.25">
      <c r="A84" s="548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</row>
    <row r="85" spans="1:26" ht="14.25">
      <c r="A85" s="548"/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8"/>
      <c r="Y85" s="548"/>
      <c r="Z85" s="548"/>
    </row>
    <row r="86" spans="1:26" ht="14.25">
      <c r="A86" s="548"/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</row>
    <row r="87" spans="1:26" ht="14.25">
      <c r="A87" s="548"/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</row>
    <row r="88" spans="1:26" ht="14.25">
      <c r="A88" s="548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</row>
    <row r="89" spans="1:26" ht="14.25">
      <c r="A89" s="548"/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</row>
    <row r="90" spans="1:26" ht="14.25">
      <c r="A90" s="548"/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</row>
    <row r="91" spans="1:26" ht="14.25">
      <c r="A91" s="548"/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548"/>
      <c r="T91" s="548"/>
      <c r="U91" s="548"/>
      <c r="V91" s="548"/>
      <c r="W91" s="548"/>
      <c r="X91" s="548"/>
      <c r="Y91" s="548"/>
      <c r="Z91" s="548"/>
    </row>
    <row r="92" spans="1:26" ht="14.25">
      <c r="A92" s="548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</row>
    <row r="93" spans="1:26" ht="14.25">
      <c r="A93" s="548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548"/>
    </row>
    <row r="94" spans="1:26" ht="14.25">
      <c r="A94" s="548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48"/>
      <c r="X94" s="548"/>
      <c r="Y94" s="548"/>
      <c r="Z94" s="548"/>
    </row>
    <row r="95" spans="1:26" ht="14.25">
      <c r="A95" s="548"/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8"/>
      <c r="W95" s="548"/>
      <c r="X95" s="548"/>
      <c r="Y95" s="548"/>
      <c r="Z95" s="548"/>
    </row>
    <row r="96" spans="1:26" ht="14.25">
      <c r="A96" s="548"/>
      <c r="B96" s="548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</row>
    <row r="97" spans="1:26" ht="14.25">
      <c r="A97" s="548"/>
      <c r="B97" s="548"/>
      <c r="C97" s="548"/>
      <c r="D97" s="548"/>
      <c r="E97" s="548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548"/>
      <c r="U97" s="548"/>
      <c r="V97" s="548"/>
      <c r="W97" s="548"/>
      <c r="X97" s="548"/>
      <c r="Y97" s="548"/>
      <c r="Z97" s="5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zoomScale="85" zoomScaleNormal="85" zoomScalePageLayoutView="0" workbookViewId="0" topLeftCell="A147">
      <selection activeCell="E175" sqref="E175"/>
    </sheetView>
  </sheetViews>
  <sheetFormatPr defaultColWidth="11.421875" defaultRowHeight="12.75"/>
  <cols>
    <col min="1" max="1" width="33.28125" style="1" customWidth="1"/>
    <col min="2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26" t="s">
        <v>3</v>
      </c>
      <c r="C6" s="27"/>
      <c r="D6" s="27"/>
      <c r="E6" s="27"/>
      <c r="F6" s="27"/>
      <c r="G6" s="27"/>
      <c r="H6" s="27"/>
      <c r="I6" s="27"/>
      <c r="J6" s="27"/>
      <c r="K6" s="196"/>
      <c r="L6" s="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534" t="s">
        <v>5</v>
      </c>
      <c r="C7" s="535" t="s">
        <v>6</v>
      </c>
      <c r="D7" s="536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21" t="s">
        <v>12</v>
      </c>
      <c r="J7" s="537" t="s">
        <v>13</v>
      </c>
      <c r="K7" s="513" t="s">
        <v>14</v>
      </c>
      <c r="L7" s="181" t="s">
        <v>13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17" t="s">
        <v>15</v>
      </c>
      <c r="B8" s="33">
        <v>130</v>
      </c>
      <c r="C8" s="34">
        <v>80</v>
      </c>
      <c r="D8" s="35"/>
      <c r="E8" s="36"/>
      <c r="F8" s="34"/>
      <c r="G8" s="36"/>
      <c r="H8" s="36"/>
      <c r="I8" s="36"/>
      <c r="J8" s="210">
        <f aca="true" t="shared" si="0" ref="J8:J19">SUM(B8:I8)</f>
        <v>210</v>
      </c>
      <c r="K8" s="211"/>
      <c r="L8" s="40">
        <f aca="true" t="shared" si="1" ref="L8:L22">SUM(J8:K8)</f>
        <v>210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>
      <c r="A9" s="6" t="s">
        <v>16</v>
      </c>
      <c r="B9" s="41"/>
      <c r="C9" s="85"/>
      <c r="D9" s="42"/>
      <c r="E9" s="42">
        <v>5446</v>
      </c>
      <c r="F9" s="42">
        <v>319</v>
      </c>
      <c r="G9" s="42"/>
      <c r="H9" s="42"/>
      <c r="I9" s="42"/>
      <c r="J9" s="212">
        <f t="shared" si="0"/>
        <v>5765</v>
      </c>
      <c r="K9" s="213"/>
      <c r="L9" s="214">
        <f t="shared" si="1"/>
        <v>5765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>
      <c r="A10" s="6" t="s">
        <v>17</v>
      </c>
      <c r="B10" s="41"/>
      <c r="C10" s="85">
        <v>753</v>
      </c>
      <c r="D10" s="42"/>
      <c r="E10" s="42"/>
      <c r="F10" s="42"/>
      <c r="G10" s="42"/>
      <c r="H10" s="42"/>
      <c r="I10" s="42"/>
      <c r="J10" s="212">
        <f t="shared" si="0"/>
        <v>753</v>
      </c>
      <c r="K10" s="213"/>
      <c r="L10" s="214">
        <f t="shared" si="1"/>
        <v>753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>
      <c r="A11" s="6" t="s">
        <v>18</v>
      </c>
      <c r="B11" s="41">
        <v>411</v>
      </c>
      <c r="C11" s="42"/>
      <c r="D11" s="42"/>
      <c r="E11" s="42"/>
      <c r="F11" s="42"/>
      <c r="G11" s="42"/>
      <c r="H11" s="42"/>
      <c r="I11" s="42">
        <v>94</v>
      </c>
      <c r="J11" s="212">
        <f t="shared" si="0"/>
        <v>505</v>
      </c>
      <c r="K11" s="213"/>
      <c r="L11" s="214">
        <f t="shared" si="1"/>
        <v>505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>
      <c r="A12" s="6" t="s">
        <v>19</v>
      </c>
      <c r="B12" s="41"/>
      <c r="C12" s="42"/>
      <c r="D12" s="42"/>
      <c r="E12" s="42"/>
      <c r="F12" s="42"/>
      <c r="G12" s="42"/>
      <c r="H12" s="42"/>
      <c r="I12" s="42">
        <v>1266</v>
      </c>
      <c r="J12" s="212">
        <f t="shared" si="0"/>
        <v>1266</v>
      </c>
      <c r="K12" s="213"/>
      <c r="L12" s="214">
        <f t="shared" si="1"/>
        <v>1266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>
      <c r="A13" s="6" t="s">
        <v>20</v>
      </c>
      <c r="B13" s="41"/>
      <c r="C13" s="42"/>
      <c r="D13" s="42"/>
      <c r="E13" s="42">
        <v>62</v>
      </c>
      <c r="F13" s="42"/>
      <c r="G13" s="42"/>
      <c r="H13" s="42"/>
      <c r="I13" s="42"/>
      <c r="J13" s="212">
        <f t="shared" si="0"/>
        <v>62</v>
      </c>
      <c r="K13" s="213"/>
      <c r="L13" s="214">
        <f t="shared" si="1"/>
        <v>62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>
      <c r="A14" s="6" t="s">
        <v>21</v>
      </c>
      <c r="B14" s="41">
        <v>2271</v>
      </c>
      <c r="C14" s="85"/>
      <c r="D14" s="42">
        <v>3225</v>
      </c>
      <c r="E14" s="42">
        <v>6122</v>
      </c>
      <c r="F14" s="42">
        <v>3145</v>
      </c>
      <c r="G14" s="42">
        <v>375</v>
      </c>
      <c r="H14" s="42"/>
      <c r="I14" s="42">
        <v>7324</v>
      </c>
      <c r="J14" s="212">
        <f t="shared" si="0"/>
        <v>22462</v>
      </c>
      <c r="K14" s="213">
        <v>842</v>
      </c>
      <c r="L14" s="214">
        <f t="shared" si="1"/>
        <v>23304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22</v>
      </c>
      <c r="B15" s="41"/>
      <c r="C15" s="42"/>
      <c r="D15" s="42"/>
      <c r="E15" s="42">
        <v>457</v>
      </c>
      <c r="F15" s="42"/>
      <c r="G15" s="42"/>
      <c r="H15" s="42"/>
      <c r="I15" s="42"/>
      <c r="J15" s="212">
        <f t="shared" si="0"/>
        <v>457</v>
      </c>
      <c r="K15" s="213"/>
      <c r="L15" s="214">
        <f t="shared" si="1"/>
        <v>457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23</v>
      </c>
      <c r="B16" s="41"/>
      <c r="C16" s="42"/>
      <c r="D16" s="42"/>
      <c r="E16" s="42">
        <v>1562</v>
      </c>
      <c r="F16" s="42"/>
      <c r="G16" s="42"/>
      <c r="H16" s="42"/>
      <c r="I16" s="42"/>
      <c r="J16" s="212">
        <f t="shared" si="0"/>
        <v>1562</v>
      </c>
      <c r="K16" s="213"/>
      <c r="L16" s="214">
        <f t="shared" si="1"/>
        <v>1562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24</v>
      </c>
      <c r="B17" s="41"/>
      <c r="C17" s="42"/>
      <c r="D17" s="42"/>
      <c r="E17" s="42">
        <v>467</v>
      </c>
      <c r="F17" s="42"/>
      <c r="G17" s="42"/>
      <c r="H17" s="42"/>
      <c r="I17" s="42"/>
      <c r="J17" s="212">
        <f t="shared" si="0"/>
        <v>467</v>
      </c>
      <c r="K17" s="213"/>
      <c r="L17" s="214">
        <f t="shared" si="1"/>
        <v>467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25</v>
      </c>
      <c r="B18" s="41"/>
      <c r="C18" s="42"/>
      <c r="D18" s="42"/>
      <c r="E18" s="42">
        <v>646</v>
      </c>
      <c r="F18" s="42"/>
      <c r="G18" s="42"/>
      <c r="H18" s="42"/>
      <c r="I18" s="42"/>
      <c r="J18" s="212">
        <f t="shared" si="0"/>
        <v>646</v>
      </c>
      <c r="K18" s="213"/>
      <c r="L18" s="214">
        <f t="shared" si="1"/>
        <v>646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26</v>
      </c>
      <c r="B19" s="41"/>
      <c r="C19" s="85">
        <v>4398</v>
      </c>
      <c r="D19" s="42">
        <v>541</v>
      </c>
      <c r="E19" s="42"/>
      <c r="F19" s="42"/>
      <c r="G19" s="42"/>
      <c r="H19" s="42"/>
      <c r="I19" s="42"/>
      <c r="J19" s="212">
        <f t="shared" si="0"/>
        <v>4939</v>
      </c>
      <c r="K19" s="213"/>
      <c r="L19" s="214">
        <f t="shared" si="1"/>
        <v>4939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thickBot="1">
      <c r="A20" s="195" t="s">
        <v>27</v>
      </c>
      <c r="B20" s="33"/>
      <c r="C20" s="59"/>
      <c r="D20" s="59"/>
      <c r="E20" s="59">
        <v>2179</v>
      </c>
      <c r="F20" s="59"/>
      <c r="G20" s="59"/>
      <c r="H20" s="59"/>
      <c r="I20" s="59"/>
      <c r="J20" s="215">
        <v>2179</v>
      </c>
      <c r="K20" s="211"/>
      <c r="L20" s="167">
        <f t="shared" si="1"/>
        <v>2179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>
      <c r="A21" s="7" t="s">
        <v>28</v>
      </c>
      <c r="B21" s="216">
        <v>259</v>
      </c>
      <c r="C21" s="49"/>
      <c r="D21" s="49"/>
      <c r="E21" s="49"/>
      <c r="F21" s="49"/>
      <c r="G21" s="49"/>
      <c r="H21" s="49"/>
      <c r="I21" s="49"/>
      <c r="J21" s="217">
        <f>SUM(B21:I21)</f>
        <v>259</v>
      </c>
      <c r="K21" s="218"/>
      <c r="L21" s="40">
        <f t="shared" si="1"/>
        <v>259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>
      <c r="A22" s="6" t="s">
        <v>29</v>
      </c>
      <c r="B22" s="33">
        <v>2631</v>
      </c>
      <c r="C22" s="59"/>
      <c r="D22" s="59">
        <v>1629</v>
      </c>
      <c r="E22" s="59"/>
      <c r="F22" s="59">
        <v>131</v>
      </c>
      <c r="G22" s="59"/>
      <c r="H22" s="59"/>
      <c r="I22" s="59">
        <v>3588</v>
      </c>
      <c r="J22" s="215">
        <f>SUM(B22:I22)</f>
        <v>7979</v>
      </c>
      <c r="K22" s="211"/>
      <c r="L22" s="46">
        <f t="shared" si="1"/>
        <v>7979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>
      <c r="A23" s="6" t="s">
        <v>30</v>
      </c>
      <c r="B23" s="41"/>
      <c r="C23" s="42"/>
      <c r="D23" s="42"/>
      <c r="E23" s="42"/>
      <c r="F23" s="42"/>
      <c r="G23" s="42"/>
      <c r="H23" s="42"/>
      <c r="I23" s="42"/>
      <c r="J23" s="212"/>
      <c r="K23" s="213"/>
      <c r="L23" s="46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>
      <c r="A24" s="6" t="s">
        <v>31</v>
      </c>
      <c r="B24" s="41"/>
      <c r="C24" s="42"/>
      <c r="D24" s="42"/>
      <c r="E24" s="42"/>
      <c r="F24" s="42"/>
      <c r="G24" s="42"/>
      <c r="H24" s="42"/>
      <c r="I24" s="42"/>
      <c r="J24" s="212"/>
      <c r="K24" s="213"/>
      <c r="L24" s="46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">
      <c r="A25" s="6" t="s">
        <v>32</v>
      </c>
      <c r="B25" s="41"/>
      <c r="C25" s="42">
        <v>695</v>
      </c>
      <c r="D25" s="42"/>
      <c r="E25" s="42"/>
      <c r="F25" s="42"/>
      <c r="G25" s="42"/>
      <c r="H25" s="42"/>
      <c r="I25" s="42"/>
      <c r="J25" s="212">
        <f>SUM(B25:I25)</f>
        <v>695</v>
      </c>
      <c r="K25" s="213"/>
      <c r="L25" s="46">
        <f>SUM(J25:K25)</f>
        <v>695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>
      <c r="A26" s="6" t="s">
        <v>33</v>
      </c>
      <c r="B26" s="41"/>
      <c r="C26" s="42"/>
      <c r="D26" s="42"/>
      <c r="E26" s="42"/>
      <c r="F26" s="42"/>
      <c r="G26" s="42"/>
      <c r="H26" s="42"/>
      <c r="I26" s="42"/>
      <c r="J26" s="212"/>
      <c r="K26" s="213"/>
      <c r="L26" s="46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>
      <c r="A27" s="6" t="s">
        <v>34</v>
      </c>
      <c r="B27" s="41">
        <v>746</v>
      </c>
      <c r="C27" s="42"/>
      <c r="D27" s="42"/>
      <c r="E27" s="42"/>
      <c r="F27" s="42"/>
      <c r="G27" s="42"/>
      <c r="H27" s="42"/>
      <c r="I27" s="42"/>
      <c r="J27" s="212">
        <f>SUM(B27:I27)</f>
        <v>746</v>
      </c>
      <c r="K27" s="213"/>
      <c r="L27" s="46">
        <f>SUM(J27:K27)</f>
        <v>746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35</v>
      </c>
      <c r="B28" s="41"/>
      <c r="C28" s="42"/>
      <c r="D28" s="42"/>
      <c r="E28" s="42"/>
      <c r="F28" s="42"/>
      <c r="G28" s="42"/>
      <c r="H28" s="42"/>
      <c r="I28" s="42"/>
      <c r="J28" s="212"/>
      <c r="K28" s="213"/>
      <c r="L28" s="4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>
      <c r="A29" s="6" t="s">
        <v>36</v>
      </c>
      <c r="B29" s="41"/>
      <c r="C29" s="42">
        <v>1838</v>
      </c>
      <c r="D29" s="42"/>
      <c r="E29" s="42"/>
      <c r="F29" s="42"/>
      <c r="G29" s="42"/>
      <c r="H29" s="42"/>
      <c r="I29" s="42"/>
      <c r="J29" s="212">
        <f>SUM(B29:I29)</f>
        <v>1838</v>
      </c>
      <c r="K29" s="213"/>
      <c r="L29" s="46">
        <f>SUM(J29:K29)</f>
        <v>1838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37</v>
      </c>
      <c r="B30" s="41">
        <v>502</v>
      </c>
      <c r="C30" s="42"/>
      <c r="D30" s="42">
        <v>1695</v>
      </c>
      <c r="E30" s="42">
        <v>241</v>
      </c>
      <c r="F30" s="42"/>
      <c r="G30" s="42"/>
      <c r="H30" s="42"/>
      <c r="I30" s="42"/>
      <c r="J30" s="212">
        <f>SUM(B30:I30)</f>
        <v>2438</v>
      </c>
      <c r="K30" s="213"/>
      <c r="L30" s="46">
        <f>SUM(J30:K30)</f>
        <v>2438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38</v>
      </c>
      <c r="B31" s="41"/>
      <c r="C31" s="42">
        <v>1401</v>
      </c>
      <c r="D31" s="42"/>
      <c r="E31" s="42"/>
      <c r="F31" s="42"/>
      <c r="G31" s="42"/>
      <c r="H31" s="42"/>
      <c r="I31" s="42"/>
      <c r="J31" s="212">
        <f>SUM(B31:I31)</f>
        <v>1401</v>
      </c>
      <c r="K31" s="213"/>
      <c r="L31" s="46">
        <f>SUM(J31:K31)</f>
        <v>1401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39</v>
      </c>
      <c r="B32" s="41"/>
      <c r="C32" s="42">
        <v>378</v>
      </c>
      <c r="D32" s="42"/>
      <c r="E32" s="42"/>
      <c r="F32" s="42"/>
      <c r="G32" s="42"/>
      <c r="H32" s="42"/>
      <c r="I32" s="42"/>
      <c r="J32" s="212">
        <f>SUM(B32:I32)</f>
        <v>378</v>
      </c>
      <c r="K32" s="213"/>
      <c r="L32" s="46">
        <f>SUM(J32:K32)</f>
        <v>378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40</v>
      </c>
      <c r="B33" s="41">
        <v>636</v>
      </c>
      <c r="C33" s="42"/>
      <c r="D33" s="42"/>
      <c r="E33" s="42"/>
      <c r="F33" s="42"/>
      <c r="G33" s="42"/>
      <c r="H33" s="42"/>
      <c r="I33" s="42">
        <v>1072</v>
      </c>
      <c r="J33" s="212">
        <f>SUM(B33:I33)</f>
        <v>1708</v>
      </c>
      <c r="K33" s="213"/>
      <c r="L33" s="46">
        <f>SUM(J33:K33)</f>
        <v>1708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>
      <c r="A34" s="6" t="s">
        <v>41</v>
      </c>
      <c r="B34" s="41"/>
      <c r="C34" s="42"/>
      <c r="D34" s="42"/>
      <c r="E34" s="42"/>
      <c r="F34" s="42"/>
      <c r="G34" s="42"/>
      <c r="H34" s="42"/>
      <c r="I34" s="42"/>
      <c r="J34" s="212"/>
      <c r="K34" s="213"/>
      <c r="L34" s="46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>
      <c r="A35" s="6" t="s">
        <v>42</v>
      </c>
      <c r="B35" s="41">
        <v>417</v>
      </c>
      <c r="C35" s="42"/>
      <c r="D35" s="42"/>
      <c r="E35" s="42"/>
      <c r="F35" s="42"/>
      <c r="G35" s="42"/>
      <c r="H35" s="42"/>
      <c r="I35" s="85"/>
      <c r="J35" s="212">
        <f>SUM(B35:I35)</f>
        <v>417</v>
      </c>
      <c r="K35" s="213"/>
      <c r="L35" s="46">
        <f>SUM(J35:K35)</f>
        <v>417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thickBot="1">
      <c r="A36" s="6" t="s">
        <v>43</v>
      </c>
      <c r="B36" s="41"/>
      <c r="C36" s="42">
        <v>90</v>
      </c>
      <c r="D36" s="42"/>
      <c r="E36" s="42"/>
      <c r="F36" s="42"/>
      <c r="G36" s="42"/>
      <c r="H36" s="42"/>
      <c r="I36" s="85"/>
      <c r="J36" s="212">
        <f>SUM(B36:I36)</f>
        <v>90</v>
      </c>
      <c r="K36" s="213"/>
      <c r="L36" s="63">
        <f>SUM(J36:K36)</f>
        <v>90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thickBot="1">
      <c r="A37" s="8" t="s">
        <v>44</v>
      </c>
      <c r="B37" s="64">
        <f>SUM(B21:B36)</f>
        <v>5191</v>
      </c>
      <c r="C37" s="54">
        <f>SUM(C21:C36)</f>
        <v>4402</v>
      </c>
      <c r="D37" s="54">
        <f>SUM(D21:D36)</f>
        <v>3324</v>
      </c>
      <c r="E37" s="54">
        <f>SUM(E21:E36)</f>
        <v>241</v>
      </c>
      <c r="F37" s="54">
        <f>SUM(F21:F36)</f>
        <v>131</v>
      </c>
      <c r="G37" s="54"/>
      <c r="H37" s="54"/>
      <c r="I37" s="55">
        <f>SUM(I21:I36)</f>
        <v>4660</v>
      </c>
      <c r="J37" s="219">
        <f>SUM(J21:J36)</f>
        <v>17949</v>
      </c>
      <c r="K37" s="220"/>
      <c r="L37" s="58">
        <f>SUM(J37:K37)</f>
        <v>17949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>
      <c r="A38" s="195" t="s">
        <v>45</v>
      </c>
      <c r="B38" s="33">
        <v>5152</v>
      </c>
      <c r="C38" s="59"/>
      <c r="D38" s="59">
        <v>14121</v>
      </c>
      <c r="E38" s="59">
        <v>15253</v>
      </c>
      <c r="F38" s="59">
        <v>13620</v>
      </c>
      <c r="G38" s="59"/>
      <c r="H38" s="59">
        <v>125</v>
      </c>
      <c r="I38" s="59">
        <v>827</v>
      </c>
      <c r="J38" s="215">
        <f aca="true" t="shared" si="2" ref="J38:J45">SUM(B38:I38)</f>
        <v>49098</v>
      </c>
      <c r="K38" s="211">
        <v>118687</v>
      </c>
      <c r="L38" s="40">
        <f>J38+K38</f>
        <v>167785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>
      <c r="A39" s="195" t="s">
        <v>46</v>
      </c>
      <c r="B39" s="33"/>
      <c r="C39" s="59"/>
      <c r="D39" s="59"/>
      <c r="E39" s="59"/>
      <c r="F39" s="59">
        <v>1172</v>
      </c>
      <c r="G39" s="59"/>
      <c r="H39" s="59"/>
      <c r="I39" s="59"/>
      <c r="J39" s="215">
        <f t="shared" si="2"/>
        <v>1172</v>
      </c>
      <c r="K39" s="211"/>
      <c r="L39" s="214">
        <f>J39+K39</f>
        <v>1172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>
      <c r="A40" s="6" t="s">
        <v>47</v>
      </c>
      <c r="B40" s="41">
        <v>7</v>
      </c>
      <c r="C40" s="42"/>
      <c r="D40" s="42"/>
      <c r="E40" s="42"/>
      <c r="F40" s="42"/>
      <c r="G40" s="42"/>
      <c r="H40" s="42"/>
      <c r="I40" s="42"/>
      <c r="J40" s="212">
        <f t="shared" si="2"/>
        <v>7</v>
      </c>
      <c r="K40" s="213"/>
      <c r="L40" s="214">
        <f aca="true" t="shared" si="3" ref="L40:L63">J40+K40</f>
        <v>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>
      <c r="A41" s="6" t="s">
        <v>48</v>
      </c>
      <c r="B41" s="41"/>
      <c r="C41" s="42"/>
      <c r="D41" s="42"/>
      <c r="E41" s="42">
        <v>10</v>
      </c>
      <c r="F41" s="42"/>
      <c r="G41" s="42"/>
      <c r="H41" s="42"/>
      <c r="I41" s="42"/>
      <c r="J41" s="212">
        <f t="shared" si="2"/>
        <v>10</v>
      </c>
      <c r="K41" s="213"/>
      <c r="L41" s="214">
        <f t="shared" si="3"/>
        <v>10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>
      <c r="A42" s="6" t="s">
        <v>49</v>
      </c>
      <c r="B42" s="41"/>
      <c r="C42" s="42"/>
      <c r="D42" s="42"/>
      <c r="E42" s="42">
        <v>3851</v>
      </c>
      <c r="F42" s="42"/>
      <c r="G42" s="42"/>
      <c r="H42" s="42"/>
      <c r="I42" s="42"/>
      <c r="J42" s="212">
        <f t="shared" si="2"/>
        <v>3851</v>
      </c>
      <c r="K42" s="213"/>
      <c r="L42" s="214">
        <f t="shared" si="3"/>
        <v>3851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>
      <c r="A43" s="6" t="s">
        <v>50</v>
      </c>
      <c r="B43" s="41"/>
      <c r="C43" s="42"/>
      <c r="D43" s="42"/>
      <c r="E43" s="42">
        <v>568</v>
      </c>
      <c r="F43" s="42"/>
      <c r="G43" s="42"/>
      <c r="H43" s="42"/>
      <c r="I43" s="42"/>
      <c r="J43" s="212">
        <f t="shared" si="2"/>
        <v>568</v>
      </c>
      <c r="K43" s="213"/>
      <c r="L43" s="214">
        <f t="shared" si="3"/>
        <v>568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>
      <c r="A44" s="6" t="s">
        <v>51</v>
      </c>
      <c r="B44" s="41"/>
      <c r="C44" s="42"/>
      <c r="D44" s="42"/>
      <c r="E44" s="42">
        <v>149</v>
      </c>
      <c r="F44" s="42"/>
      <c r="G44" s="42"/>
      <c r="H44" s="42"/>
      <c r="I44" s="42"/>
      <c r="J44" s="212">
        <f t="shared" si="2"/>
        <v>149</v>
      </c>
      <c r="K44" s="213"/>
      <c r="L44" s="214">
        <f t="shared" si="3"/>
        <v>149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>
      <c r="A45" s="6" t="s">
        <v>52</v>
      </c>
      <c r="B45" s="41"/>
      <c r="C45" s="42"/>
      <c r="D45" s="42"/>
      <c r="E45" s="42">
        <v>438</v>
      </c>
      <c r="F45" s="42"/>
      <c r="G45" s="42"/>
      <c r="H45" s="42"/>
      <c r="I45" s="42"/>
      <c r="J45" s="212">
        <f t="shared" si="2"/>
        <v>438</v>
      </c>
      <c r="K45" s="213"/>
      <c r="L45" s="214">
        <f t="shared" si="3"/>
        <v>438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>
      <c r="A46" s="6" t="s">
        <v>53</v>
      </c>
      <c r="B46" s="41"/>
      <c r="C46" s="42"/>
      <c r="D46" s="42"/>
      <c r="E46" s="42"/>
      <c r="F46" s="42"/>
      <c r="G46" s="42"/>
      <c r="H46" s="42"/>
      <c r="I46" s="42"/>
      <c r="J46" s="212"/>
      <c r="K46" s="213"/>
      <c r="L46" s="214">
        <f t="shared" si="3"/>
        <v>0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>
      <c r="A47" s="6" t="s">
        <v>54</v>
      </c>
      <c r="B47" s="41">
        <v>9</v>
      </c>
      <c r="C47" s="42"/>
      <c r="D47" s="42"/>
      <c r="E47" s="42">
        <v>6510</v>
      </c>
      <c r="F47" s="42">
        <v>2074</v>
      </c>
      <c r="G47" s="42"/>
      <c r="H47" s="42"/>
      <c r="I47" s="42">
        <v>2632</v>
      </c>
      <c r="J47" s="212">
        <f aca="true" t="shared" si="4" ref="J47:J58">SUM(B47:I47)</f>
        <v>11225</v>
      </c>
      <c r="K47" s="213">
        <v>2592</v>
      </c>
      <c r="L47" s="214">
        <f t="shared" si="3"/>
        <v>13817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>
      <c r="A48" s="6" t="s">
        <v>55</v>
      </c>
      <c r="B48" s="41"/>
      <c r="C48" s="42"/>
      <c r="D48" s="42"/>
      <c r="E48" s="42">
        <v>160</v>
      </c>
      <c r="F48" s="42"/>
      <c r="G48" s="42"/>
      <c r="H48" s="42"/>
      <c r="I48" s="42"/>
      <c r="J48" s="212">
        <f t="shared" si="4"/>
        <v>160</v>
      </c>
      <c r="K48" s="213"/>
      <c r="L48" s="214">
        <f t="shared" si="3"/>
        <v>160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>
      <c r="A49" s="6" t="s">
        <v>56</v>
      </c>
      <c r="B49" s="41"/>
      <c r="C49" s="42"/>
      <c r="D49" s="42"/>
      <c r="E49" s="42">
        <v>167</v>
      </c>
      <c r="F49" s="42"/>
      <c r="G49" s="42"/>
      <c r="H49" s="42"/>
      <c r="I49" s="42"/>
      <c r="J49" s="212">
        <f t="shared" si="4"/>
        <v>167</v>
      </c>
      <c r="K49" s="213"/>
      <c r="L49" s="214">
        <f t="shared" si="3"/>
        <v>167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>
      <c r="A50" s="6" t="s">
        <v>57</v>
      </c>
      <c r="B50" s="41"/>
      <c r="C50" s="42"/>
      <c r="D50" s="42"/>
      <c r="E50" s="42">
        <v>329</v>
      </c>
      <c r="F50" s="42"/>
      <c r="G50" s="42"/>
      <c r="H50" s="42"/>
      <c r="I50" s="42"/>
      <c r="J50" s="212">
        <f t="shared" si="4"/>
        <v>329</v>
      </c>
      <c r="K50" s="213"/>
      <c r="L50" s="214">
        <f t="shared" si="3"/>
        <v>329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>
      <c r="A51" s="6" t="s">
        <v>58</v>
      </c>
      <c r="B51" s="41"/>
      <c r="C51" s="42"/>
      <c r="D51" s="42"/>
      <c r="E51" s="42">
        <v>941</v>
      </c>
      <c r="F51" s="42"/>
      <c r="G51" s="42"/>
      <c r="H51" s="42"/>
      <c r="I51" s="42"/>
      <c r="J51" s="212">
        <f t="shared" si="4"/>
        <v>941</v>
      </c>
      <c r="K51" s="213"/>
      <c r="L51" s="214">
        <f t="shared" si="3"/>
        <v>941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>
      <c r="A52" s="6" t="s">
        <v>59</v>
      </c>
      <c r="B52" s="41"/>
      <c r="C52" s="42">
        <v>3884</v>
      </c>
      <c r="D52" s="42"/>
      <c r="E52" s="42"/>
      <c r="F52" s="42"/>
      <c r="G52" s="42"/>
      <c r="H52" s="42"/>
      <c r="I52" s="42"/>
      <c r="J52" s="212">
        <f t="shared" si="4"/>
        <v>3884</v>
      </c>
      <c r="K52" s="213"/>
      <c r="L52" s="214">
        <f t="shared" si="3"/>
        <v>3884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>
      <c r="A53" s="6" t="s">
        <v>60</v>
      </c>
      <c r="B53" s="41"/>
      <c r="C53" s="42"/>
      <c r="D53" s="42"/>
      <c r="E53" s="42"/>
      <c r="F53" s="42"/>
      <c r="G53" s="42">
        <v>1</v>
      </c>
      <c r="H53" s="42"/>
      <c r="I53" s="42"/>
      <c r="J53" s="212">
        <f t="shared" si="4"/>
        <v>1</v>
      </c>
      <c r="K53" s="213"/>
      <c r="L53" s="214">
        <f t="shared" si="3"/>
        <v>1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>
      <c r="A54" s="6" t="s">
        <v>61</v>
      </c>
      <c r="B54" s="41"/>
      <c r="C54" s="42"/>
      <c r="D54" s="42">
        <v>1634</v>
      </c>
      <c r="E54" s="42"/>
      <c r="F54" s="42"/>
      <c r="G54" s="42"/>
      <c r="H54" s="42"/>
      <c r="I54" s="42">
        <v>2276</v>
      </c>
      <c r="J54" s="212">
        <f t="shared" si="4"/>
        <v>3910</v>
      </c>
      <c r="K54" s="213"/>
      <c r="L54" s="214">
        <f t="shared" si="3"/>
        <v>3910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>
      <c r="A55" s="6" t="s">
        <v>62</v>
      </c>
      <c r="B55" s="41"/>
      <c r="C55" s="42">
        <v>2732</v>
      </c>
      <c r="D55" s="42"/>
      <c r="E55" s="42"/>
      <c r="F55" s="42"/>
      <c r="G55" s="42"/>
      <c r="H55" s="42"/>
      <c r="I55" s="42"/>
      <c r="J55" s="212">
        <f t="shared" si="4"/>
        <v>2732</v>
      </c>
      <c r="K55" s="213"/>
      <c r="L55" s="214">
        <f t="shared" si="3"/>
        <v>2732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>
      <c r="A56" s="6" t="s">
        <v>63</v>
      </c>
      <c r="B56" s="41">
        <v>511</v>
      </c>
      <c r="C56" s="42"/>
      <c r="D56" s="42"/>
      <c r="E56" s="42"/>
      <c r="F56" s="42"/>
      <c r="G56" s="42"/>
      <c r="H56" s="42"/>
      <c r="I56" s="42"/>
      <c r="J56" s="212">
        <f t="shared" si="4"/>
        <v>511</v>
      </c>
      <c r="K56" s="213"/>
      <c r="L56" s="214">
        <f t="shared" si="3"/>
        <v>511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>
      <c r="A57" s="6" t="s">
        <v>64</v>
      </c>
      <c r="B57" s="41"/>
      <c r="C57" s="42"/>
      <c r="D57" s="42"/>
      <c r="E57" s="42"/>
      <c r="F57" s="42"/>
      <c r="G57" s="42"/>
      <c r="H57" s="42"/>
      <c r="I57" s="42">
        <v>335</v>
      </c>
      <c r="J57" s="212">
        <f t="shared" si="4"/>
        <v>335</v>
      </c>
      <c r="K57" s="213"/>
      <c r="L57" s="214">
        <f t="shared" si="3"/>
        <v>335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>
      <c r="A58" s="6" t="s">
        <v>65</v>
      </c>
      <c r="B58" s="41"/>
      <c r="C58" s="42"/>
      <c r="D58" s="42">
        <v>609</v>
      </c>
      <c r="E58" s="42"/>
      <c r="F58" s="42">
        <v>387</v>
      </c>
      <c r="G58" s="42"/>
      <c r="H58" s="42">
        <v>3449</v>
      </c>
      <c r="I58" s="42"/>
      <c r="J58" s="212">
        <f t="shared" si="4"/>
        <v>4445</v>
      </c>
      <c r="K58" s="213">
        <v>225</v>
      </c>
      <c r="L58" s="214">
        <f t="shared" si="3"/>
        <v>4670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>
      <c r="A59" s="12" t="s">
        <v>66</v>
      </c>
      <c r="B59" s="86"/>
      <c r="C59" s="87"/>
      <c r="D59" s="87"/>
      <c r="E59" s="87"/>
      <c r="F59" s="87"/>
      <c r="G59" s="87"/>
      <c r="H59" s="87"/>
      <c r="I59" s="87"/>
      <c r="J59" s="221"/>
      <c r="K59" s="222"/>
      <c r="L59" s="214">
        <f t="shared" si="3"/>
        <v>0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>
      <c r="A60" s="6" t="s">
        <v>67</v>
      </c>
      <c r="B60" s="41">
        <v>858</v>
      </c>
      <c r="C60" s="42"/>
      <c r="D60" s="42">
        <v>507</v>
      </c>
      <c r="E60" s="42">
        <v>1643</v>
      </c>
      <c r="F60" s="42">
        <v>924</v>
      </c>
      <c r="G60" s="42"/>
      <c r="H60" s="42"/>
      <c r="I60" s="42">
        <v>1875</v>
      </c>
      <c r="J60" s="212">
        <f>SUM(B60:I60)</f>
        <v>5807</v>
      </c>
      <c r="K60" s="213"/>
      <c r="L60" s="214">
        <f t="shared" si="3"/>
        <v>5807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>
      <c r="A61" s="185" t="s">
        <v>68</v>
      </c>
      <c r="B61" s="223"/>
      <c r="C61" s="224"/>
      <c r="D61" s="224"/>
      <c r="E61" s="224">
        <v>1</v>
      </c>
      <c r="F61" s="224"/>
      <c r="G61" s="224"/>
      <c r="H61" s="224"/>
      <c r="I61" s="224"/>
      <c r="J61" s="225">
        <f>SUM(B61:I61)</f>
        <v>1</v>
      </c>
      <c r="K61" s="226"/>
      <c r="L61" s="214">
        <f t="shared" si="3"/>
        <v>1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>
      <c r="A62" s="185" t="s">
        <v>69</v>
      </c>
      <c r="B62" s="223"/>
      <c r="C62" s="224"/>
      <c r="D62" s="224"/>
      <c r="E62" s="224">
        <v>54</v>
      </c>
      <c r="F62" s="224"/>
      <c r="G62" s="224"/>
      <c r="H62" s="224"/>
      <c r="I62" s="224"/>
      <c r="J62" s="225">
        <f>SUM(B62:I62)</f>
        <v>54</v>
      </c>
      <c r="K62" s="226"/>
      <c r="L62" s="214">
        <f t="shared" si="3"/>
        <v>54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thickBot="1">
      <c r="A63" s="13" t="s">
        <v>70</v>
      </c>
      <c r="B63" s="227"/>
      <c r="C63" s="91">
        <v>3824</v>
      </c>
      <c r="D63" s="91"/>
      <c r="E63" s="91"/>
      <c r="F63" s="91">
        <v>148</v>
      </c>
      <c r="G63" s="91"/>
      <c r="H63" s="91"/>
      <c r="I63" s="91"/>
      <c r="J63" s="228">
        <f>SUM(B63:I63)</f>
        <v>3972</v>
      </c>
      <c r="K63" s="229"/>
      <c r="L63" s="167">
        <f t="shared" si="3"/>
        <v>3972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>
      <c r="A64" s="208" t="s">
        <v>219</v>
      </c>
      <c r="B64" s="208"/>
      <c r="C64" s="20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>
      <c r="A65" s="95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>
      <c r="A66" s="95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95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>
      <c r="A68" s="230" t="s">
        <v>0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>
      <c r="A69" s="230" t="s">
        <v>1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thickBot="1">
      <c r="A70" s="97"/>
      <c r="B70" s="97"/>
      <c r="C70" s="97"/>
      <c r="D70" s="97"/>
      <c r="E70" s="97"/>
      <c r="F70" s="97"/>
      <c r="G70" s="97"/>
      <c r="H70" s="97"/>
      <c r="I70" s="97"/>
      <c r="J70" s="98"/>
      <c r="K70" s="98"/>
      <c r="L70" s="98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>
      <c r="A71" s="23" t="s">
        <v>2</v>
      </c>
      <c r="B71" s="538" t="s">
        <v>3</v>
      </c>
      <c r="C71" s="539"/>
      <c r="D71" s="539"/>
      <c r="E71" s="539"/>
      <c r="F71" s="539"/>
      <c r="G71" s="539"/>
      <c r="H71" s="539"/>
      <c r="I71" s="539"/>
      <c r="J71" s="539"/>
      <c r="K71" s="196"/>
      <c r="L71" s="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.75" thickBot="1">
      <c r="A72" s="514" t="s">
        <v>4</v>
      </c>
      <c r="B72" s="540" t="s">
        <v>5</v>
      </c>
      <c r="C72" s="204" t="s">
        <v>6</v>
      </c>
      <c r="D72" s="205" t="s">
        <v>7</v>
      </c>
      <c r="E72" s="204" t="s">
        <v>8</v>
      </c>
      <c r="F72" s="205" t="s">
        <v>9</v>
      </c>
      <c r="G72" s="204" t="s">
        <v>10</v>
      </c>
      <c r="H72" s="205" t="s">
        <v>11</v>
      </c>
      <c r="I72" s="205" t="s">
        <v>12</v>
      </c>
      <c r="J72" s="541" t="s">
        <v>13</v>
      </c>
      <c r="K72" s="513" t="s">
        <v>14</v>
      </c>
      <c r="L72" s="181" t="s">
        <v>13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thickBot="1">
      <c r="A73" s="515" t="s">
        <v>71</v>
      </c>
      <c r="B73" s="232"/>
      <c r="C73" s="233">
        <v>127</v>
      </c>
      <c r="D73" s="233"/>
      <c r="E73" s="233"/>
      <c r="F73" s="233"/>
      <c r="G73" s="233"/>
      <c r="H73" s="233"/>
      <c r="I73" s="233"/>
      <c r="J73" s="234">
        <f>SUM(B73:I73)</f>
        <v>127</v>
      </c>
      <c r="K73" s="235"/>
      <c r="L73" s="236">
        <f>J73+K73</f>
        <v>127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>
      <c r="A74" s="7" t="s">
        <v>72</v>
      </c>
      <c r="B74" s="237">
        <v>1122</v>
      </c>
      <c r="C74" s="238"/>
      <c r="D74" s="238">
        <v>8017</v>
      </c>
      <c r="E74" s="238">
        <v>3755</v>
      </c>
      <c r="F74" s="238">
        <v>2202</v>
      </c>
      <c r="G74" s="238">
        <v>357</v>
      </c>
      <c r="H74" s="238"/>
      <c r="I74" s="238">
        <v>1879</v>
      </c>
      <c r="J74" s="239">
        <f>SUM(B74:I74)</f>
        <v>17332</v>
      </c>
      <c r="K74" s="240"/>
      <c r="L74" s="40">
        <f aca="true" t="shared" si="5" ref="L74:L87">J74+K74</f>
        <v>17332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>
      <c r="A75" s="6" t="s">
        <v>73</v>
      </c>
      <c r="B75" s="241"/>
      <c r="C75" s="85"/>
      <c r="D75" s="85"/>
      <c r="E75" s="85">
        <v>198</v>
      </c>
      <c r="F75" s="85"/>
      <c r="G75" s="85"/>
      <c r="H75" s="85"/>
      <c r="I75" s="85"/>
      <c r="J75" s="242">
        <f>SUM(B75:I75)</f>
        <v>198</v>
      </c>
      <c r="K75" s="243"/>
      <c r="L75" s="46">
        <f t="shared" si="5"/>
        <v>198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>
      <c r="A76" s="183" t="s">
        <v>74</v>
      </c>
      <c r="B76" s="120"/>
      <c r="C76" s="106">
        <v>860</v>
      </c>
      <c r="D76" s="106"/>
      <c r="E76" s="106"/>
      <c r="F76" s="106"/>
      <c r="G76" s="106"/>
      <c r="H76" s="106"/>
      <c r="I76" s="106"/>
      <c r="J76" s="244">
        <f>SUM(B76:I76)</f>
        <v>860</v>
      </c>
      <c r="K76" s="245"/>
      <c r="L76" s="46">
        <f t="shared" si="5"/>
        <v>860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>
      <c r="A77" s="183" t="s">
        <v>75</v>
      </c>
      <c r="B77" s="120"/>
      <c r="C77" s="106"/>
      <c r="D77" s="106"/>
      <c r="E77" s="106">
        <v>15</v>
      </c>
      <c r="F77" s="106"/>
      <c r="G77" s="106"/>
      <c r="H77" s="106"/>
      <c r="I77" s="106"/>
      <c r="J77" s="244">
        <f>SUM(B77:I77)</f>
        <v>15</v>
      </c>
      <c r="K77" s="245"/>
      <c r="L77" s="46">
        <f t="shared" si="5"/>
        <v>15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>
      <c r="A78" s="183" t="s">
        <v>76</v>
      </c>
      <c r="B78" s="120"/>
      <c r="C78" s="106"/>
      <c r="D78" s="106"/>
      <c r="E78" s="106"/>
      <c r="F78" s="106"/>
      <c r="G78" s="106"/>
      <c r="H78" s="106"/>
      <c r="I78" s="106"/>
      <c r="J78" s="244"/>
      <c r="K78" s="245"/>
      <c r="L78" s="46">
        <f t="shared" si="5"/>
        <v>0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183" t="s">
        <v>77</v>
      </c>
      <c r="B79" s="120">
        <v>218</v>
      </c>
      <c r="C79" s="106"/>
      <c r="D79" s="106"/>
      <c r="E79" s="106"/>
      <c r="F79" s="106"/>
      <c r="G79" s="106"/>
      <c r="H79" s="106"/>
      <c r="I79" s="106">
        <v>770</v>
      </c>
      <c r="J79" s="244">
        <f aca="true" t="shared" si="6" ref="J79:J91">SUM(B79:I79)</f>
        <v>988</v>
      </c>
      <c r="K79" s="245"/>
      <c r="L79" s="46">
        <f t="shared" si="5"/>
        <v>988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>
      <c r="A80" s="183" t="s">
        <v>78</v>
      </c>
      <c r="B80" s="120"/>
      <c r="C80" s="106"/>
      <c r="D80" s="106"/>
      <c r="E80" s="106"/>
      <c r="F80" s="106"/>
      <c r="G80" s="106"/>
      <c r="H80" s="106"/>
      <c r="I80" s="106">
        <v>2416</v>
      </c>
      <c r="J80" s="244">
        <f t="shared" si="6"/>
        <v>2416</v>
      </c>
      <c r="K80" s="245"/>
      <c r="L80" s="46">
        <f t="shared" si="5"/>
        <v>2416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>
      <c r="A81" s="12" t="s">
        <v>79</v>
      </c>
      <c r="B81" s="120"/>
      <c r="C81" s="106"/>
      <c r="D81" s="106"/>
      <c r="E81" s="106">
        <v>656</v>
      </c>
      <c r="F81" s="106"/>
      <c r="G81" s="106"/>
      <c r="H81" s="106"/>
      <c r="I81" s="106"/>
      <c r="J81" s="244">
        <f t="shared" si="6"/>
        <v>656</v>
      </c>
      <c r="K81" s="245"/>
      <c r="L81" s="46">
        <f t="shared" si="5"/>
        <v>656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>
      <c r="A82" s="12" t="s">
        <v>80</v>
      </c>
      <c r="B82" s="120">
        <v>172</v>
      </c>
      <c r="C82" s="106"/>
      <c r="D82" s="106"/>
      <c r="E82" s="106"/>
      <c r="F82" s="106"/>
      <c r="G82" s="106"/>
      <c r="H82" s="106"/>
      <c r="I82" s="106"/>
      <c r="J82" s="244">
        <f t="shared" si="6"/>
        <v>172</v>
      </c>
      <c r="K82" s="245"/>
      <c r="L82" s="46">
        <f t="shared" si="5"/>
        <v>172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>
      <c r="A83" s="12" t="s">
        <v>81</v>
      </c>
      <c r="B83" s="120">
        <v>2</v>
      </c>
      <c r="C83" s="106"/>
      <c r="D83" s="106"/>
      <c r="E83" s="106">
        <v>62</v>
      </c>
      <c r="F83" s="106"/>
      <c r="G83" s="106"/>
      <c r="H83" s="106"/>
      <c r="I83" s="106"/>
      <c r="J83" s="244">
        <f t="shared" si="6"/>
        <v>64</v>
      </c>
      <c r="K83" s="245"/>
      <c r="L83" s="46">
        <f t="shared" si="5"/>
        <v>64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>
      <c r="A84" s="12" t="s">
        <v>82</v>
      </c>
      <c r="B84" s="120">
        <v>219</v>
      </c>
      <c r="C84" s="106"/>
      <c r="D84" s="106"/>
      <c r="E84" s="106"/>
      <c r="F84" s="106"/>
      <c r="G84" s="106"/>
      <c r="H84" s="106"/>
      <c r="I84" s="106"/>
      <c r="J84" s="244">
        <f t="shared" si="6"/>
        <v>219</v>
      </c>
      <c r="K84" s="245"/>
      <c r="L84" s="46">
        <f t="shared" si="5"/>
        <v>219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>
      <c r="A85" s="12" t="s">
        <v>83</v>
      </c>
      <c r="B85" s="120"/>
      <c r="C85" s="106"/>
      <c r="D85" s="106"/>
      <c r="E85" s="106"/>
      <c r="F85" s="106"/>
      <c r="G85" s="106"/>
      <c r="H85" s="106"/>
      <c r="I85" s="106">
        <v>2785</v>
      </c>
      <c r="J85" s="244">
        <f t="shared" si="6"/>
        <v>2785</v>
      </c>
      <c r="K85" s="245"/>
      <c r="L85" s="46">
        <f t="shared" si="5"/>
        <v>2785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.75" thickBot="1">
      <c r="A86" s="13" t="s">
        <v>84</v>
      </c>
      <c r="B86" s="246"/>
      <c r="C86" s="109"/>
      <c r="D86" s="109"/>
      <c r="E86" s="109"/>
      <c r="F86" s="109">
        <v>1553</v>
      </c>
      <c r="G86" s="109"/>
      <c r="H86" s="109"/>
      <c r="I86" s="109"/>
      <c r="J86" s="247">
        <f t="shared" si="6"/>
        <v>1553</v>
      </c>
      <c r="K86" s="248">
        <v>82885</v>
      </c>
      <c r="L86" s="63">
        <f t="shared" si="5"/>
        <v>84438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thickBot="1">
      <c r="A87" s="184" t="s">
        <v>85</v>
      </c>
      <c r="B87" s="143">
        <f aca="true" t="shared" si="7" ref="B87:G87">SUM(B74:B86)</f>
        <v>1733</v>
      </c>
      <c r="C87" s="249">
        <f t="shared" si="7"/>
        <v>860</v>
      </c>
      <c r="D87" s="249">
        <f t="shared" si="7"/>
        <v>8017</v>
      </c>
      <c r="E87" s="249">
        <f t="shared" si="7"/>
        <v>4686</v>
      </c>
      <c r="F87" s="249">
        <f t="shared" si="7"/>
        <v>3755</v>
      </c>
      <c r="G87" s="249">
        <f t="shared" si="7"/>
        <v>357</v>
      </c>
      <c r="H87" s="249"/>
      <c r="I87" s="250">
        <f>SUM(I74:I86)</f>
        <v>7850</v>
      </c>
      <c r="J87" s="251">
        <f t="shared" si="6"/>
        <v>27258</v>
      </c>
      <c r="K87" s="252">
        <f>SUM(K74:K86)</f>
        <v>82885</v>
      </c>
      <c r="L87" s="63">
        <f t="shared" si="5"/>
        <v>110143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195" t="s">
        <v>86</v>
      </c>
      <c r="B88" s="115"/>
      <c r="C88" s="116"/>
      <c r="D88" s="116">
        <v>1201</v>
      </c>
      <c r="E88" s="116"/>
      <c r="F88" s="116"/>
      <c r="G88" s="116"/>
      <c r="H88" s="116"/>
      <c r="I88" s="116">
        <v>2951</v>
      </c>
      <c r="J88" s="253">
        <f t="shared" si="6"/>
        <v>4152</v>
      </c>
      <c r="K88" s="254"/>
      <c r="L88" s="40">
        <f>J88+K88</f>
        <v>4152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6" t="s">
        <v>87</v>
      </c>
      <c r="B89" s="120"/>
      <c r="C89" s="106">
        <v>7569</v>
      </c>
      <c r="D89" s="106"/>
      <c r="E89" s="106"/>
      <c r="F89" s="106"/>
      <c r="G89" s="106"/>
      <c r="H89" s="106"/>
      <c r="I89" s="106"/>
      <c r="J89" s="244">
        <f t="shared" si="6"/>
        <v>7569</v>
      </c>
      <c r="K89" s="245"/>
      <c r="L89" s="46">
        <f aca="true" t="shared" si="8" ref="L89:L102">J89+K89</f>
        <v>7569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6" t="s">
        <v>88</v>
      </c>
      <c r="B90" s="120"/>
      <c r="C90" s="106">
        <v>707</v>
      </c>
      <c r="D90" s="106"/>
      <c r="E90" s="106">
        <v>1079</v>
      </c>
      <c r="F90" s="106"/>
      <c r="G90" s="106"/>
      <c r="H90" s="106"/>
      <c r="I90" s="106">
        <v>412</v>
      </c>
      <c r="J90" s="244">
        <f t="shared" si="6"/>
        <v>2198</v>
      </c>
      <c r="K90" s="245"/>
      <c r="L90" s="46">
        <f t="shared" si="8"/>
        <v>2198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>
      <c r="A91" s="6" t="s">
        <v>89</v>
      </c>
      <c r="B91" s="120"/>
      <c r="C91" s="106">
        <v>425</v>
      </c>
      <c r="D91" s="106"/>
      <c r="E91" s="106"/>
      <c r="F91" s="106"/>
      <c r="G91" s="106"/>
      <c r="H91" s="106"/>
      <c r="I91" s="106"/>
      <c r="J91" s="244">
        <f t="shared" si="6"/>
        <v>425</v>
      </c>
      <c r="K91" s="245"/>
      <c r="L91" s="46">
        <f t="shared" si="8"/>
        <v>425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>
      <c r="A92" s="6" t="s">
        <v>90</v>
      </c>
      <c r="B92" s="120"/>
      <c r="C92" s="106"/>
      <c r="D92" s="106"/>
      <c r="E92" s="106"/>
      <c r="F92" s="106"/>
      <c r="G92" s="106"/>
      <c r="H92" s="106"/>
      <c r="I92" s="106"/>
      <c r="J92" s="244"/>
      <c r="K92" s="245"/>
      <c r="L92" s="46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6" t="s">
        <v>91</v>
      </c>
      <c r="B93" s="120"/>
      <c r="C93" s="106"/>
      <c r="D93" s="106"/>
      <c r="E93" s="106"/>
      <c r="F93" s="106"/>
      <c r="G93" s="106"/>
      <c r="H93" s="106"/>
      <c r="I93" s="106"/>
      <c r="J93" s="244"/>
      <c r="K93" s="245"/>
      <c r="L93" s="46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6" t="s">
        <v>92</v>
      </c>
      <c r="B94" s="120"/>
      <c r="C94" s="106"/>
      <c r="D94" s="106"/>
      <c r="E94" s="106"/>
      <c r="F94" s="106"/>
      <c r="G94" s="106"/>
      <c r="H94" s="106"/>
      <c r="I94" s="106"/>
      <c r="J94" s="244"/>
      <c r="K94" s="245">
        <v>163362</v>
      </c>
      <c r="L94" s="46">
        <f t="shared" si="8"/>
        <v>163362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6" t="s">
        <v>93</v>
      </c>
      <c r="B95" s="120">
        <v>145</v>
      </c>
      <c r="C95" s="106"/>
      <c r="D95" s="106"/>
      <c r="E95" s="106"/>
      <c r="F95" s="106"/>
      <c r="G95" s="106"/>
      <c r="H95" s="106"/>
      <c r="I95" s="106">
        <v>473</v>
      </c>
      <c r="J95" s="244">
        <f aca="true" t="shared" si="9" ref="J95:J102">SUM(B95:I95)</f>
        <v>618</v>
      </c>
      <c r="K95" s="245"/>
      <c r="L95" s="46">
        <f t="shared" si="8"/>
        <v>618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>
      <c r="A96" s="6" t="s">
        <v>94</v>
      </c>
      <c r="B96" s="120"/>
      <c r="C96" s="106">
        <v>3660</v>
      </c>
      <c r="D96" s="106"/>
      <c r="E96" s="106"/>
      <c r="F96" s="106"/>
      <c r="G96" s="106"/>
      <c r="H96" s="106"/>
      <c r="I96" s="106"/>
      <c r="J96" s="244">
        <f t="shared" si="9"/>
        <v>3660</v>
      </c>
      <c r="K96" s="245"/>
      <c r="L96" s="46">
        <f t="shared" si="8"/>
        <v>3660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>
      <c r="A97" s="6" t="s">
        <v>95</v>
      </c>
      <c r="B97" s="120"/>
      <c r="C97" s="106"/>
      <c r="D97" s="106"/>
      <c r="E97" s="106">
        <v>4597</v>
      </c>
      <c r="F97" s="106">
        <v>1468</v>
      </c>
      <c r="G97" s="106"/>
      <c r="H97" s="106"/>
      <c r="I97" s="106">
        <v>2233</v>
      </c>
      <c r="J97" s="244">
        <f t="shared" si="9"/>
        <v>8298</v>
      </c>
      <c r="K97" s="245">
        <v>66</v>
      </c>
      <c r="L97" s="46">
        <f t="shared" si="8"/>
        <v>8364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>
      <c r="A98" s="6" t="s">
        <v>96</v>
      </c>
      <c r="B98" s="120"/>
      <c r="C98" s="106">
        <v>4474</v>
      </c>
      <c r="D98" s="106"/>
      <c r="E98" s="106"/>
      <c r="F98" s="106"/>
      <c r="G98" s="106"/>
      <c r="H98" s="106"/>
      <c r="I98" s="106"/>
      <c r="J98" s="244">
        <f t="shared" si="9"/>
        <v>4474</v>
      </c>
      <c r="K98" s="245"/>
      <c r="L98" s="46">
        <f t="shared" si="8"/>
        <v>4474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>
      <c r="A99" s="6" t="s">
        <v>97</v>
      </c>
      <c r="B99" s="120"/>
      <c r="C99" s="106"/>
      <c r="D99" s="106"/>
      <c r="E99" s="106">
        <v>5</v>
      </c>
      <c r="F99" s="106"/>
      <c r="G99" s="106"/>
      <c r="H99" s="106"/>
      <c r="I99" s="106"/>
      <c r="J99" s="244">
        <f t="shared" si="9"/>
        <v>5</v>
      </c>
      <c r="K99" s="245"/>
      <c r="L99" s="46">
        <f t="shared" si="8"/>
        <v>5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>
      <c r="A100" s="6" t="s">
        <v>98</v>
      </c>
      <c r="B100" s="120"/>
      <c r="C100" s="106"/>
      <c r="D100" s="106"/>
      <c r="E100" s="106"/>
      <c r="F100" s="106">
        <v>1060</v>
      </c>
      <c r="G100" s="106"/>
      <c r="H100" s="106"/>
      <c r="I100" s="106">
        <v>3701</v>
      </c>
      <c r="J100" s="244">
        <f t="shared" si="9"/>
        <v>4761</v>
      </c>
      <c r="K100" s="245">
        <v>408</v>
      </c>
      <c r="L100" s="46">
        <f t="shared" si="8"/>
        <v>5169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>
      <c r="A101" s="6" t="s">
        <v>99</v>
      </c>
      <c r="B101" s="120"/>
      <c r="C101" s="106">
        <v>4175</v>
      </c>
      <c r="D101" s="106">
        <v>326</v>
      </c>
      <c r="E101" s="106"/>
      <c r="F101" s="106"/>
      <c r="G101" s="106"/>
      <c r="H101" s="106"/>
      <c r="I101" s="106"/>
      <c r="J101" s="244">
        <f t="shared" si="9"/>
        <v>4501</v>
      </c>
      <c r="K101" s="245"/>
      <c r="L101" s="46">
        <f t="shared" si="8"/>
        <v>4501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thickBot="1">
      <c r="A102" s="186" t="s">
        <v>100</v>
      </c>
      <c r="B102" s="255"/>
      <c r="C102" s="138">
        <v>1571</v>
      </c>
      <c r="D102" s="139"/>
      <c r="E102" s="138">
        <v>366</v>
      </c>
      <c r="F102" s="139"/>
      <c r="G102" s="138"/>
      <c r="H102" s="139"/>
      <c r="I102" s="139"/>
      <c r="J102" s="256">
        <f t="shared" si="9"/>
        <v>1937</v>
      </c>
      <c r="K102" s="257"/>
      <c r="L102" s="63">
        <f t="shared" si="8"/>
        <v>1937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182" t="s">
        <v>101</v>
      </c>
      <c r="B103" s="123"/>
      <c r="C103" s="124"/>
      <c r="D103" s="126">
        <v>7234</v>
      </c>
      <c r="E103" s="124"/>
      <c r="F103" s="126"/>
      <c r="G103" s="124">
        <v>2042</v>
      </c>
      <c r="H103" s="126"/>
      <c r="I103" s="127"/>
      <c r="J103" s="258">
        <f>SUM(D103:I103)</f>
        <v>9276</v>
      </c>
      <c r="K103" s="259"/>
      <c r="L103" s="214">
        <f>SUM(J103:K103)</f>
        <v>9276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6" t="s">
        <v>102</v>
      </c>
      <c r="B104" s="120"/>
      <c r="C104" s="106"/>
      <c r="D104" s="106"/>
      <c r="E104" s="106"/>
      <c r="F104" s="106"/>
      <c r="G104" s="106">
        <v>532</v>
      </c>
      <c r="H104" s="106"/>
      <c r="I104" s="106"/>
      <c r="J104" s="244">
        <f>SUM(D104:I104)</f>
        <v>532</v>
      </c>
      <c r="K104" s="245"/>
      <c r="L104" s="46">
        <f>SUM(J104:K104)</f>
        <v>532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6" t="s">
        <v>103</v>
      </c>
      <c r="B105" s="120"/>
      <c r="C105" s="106"/>
      <c r="D105" s="106"/>
      <c r="E105" s="106"/>
      <c r="F105" s="106"/>
      <c r="G105" s="106">
        <v>250</v>
      </c>
      <c r="H105" s="106"/>
      <c r="I105" s="106">
        <v>498</v>
      </c>
      <c r="J105" s="244">
        <f>SUM(D105:I105)</f>
        <v>748</v>
      </c>
      <c r="K105" s="245"/>
      <c r="L105" s="46">
        <f>SUM(J105:K105)</f>
        <v>748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.75" thickBot="1">
      <c r="A106" s="182" t="s">
        <v>104</v>
      </c>
      <c r="B106" s="123"/>
      <c r="C106" s="124"/>
      <c r="D106" s="126"/>
      <c r="E106" s="124"/>
      <c r="F106" s="126"/>
      <c r="G106" s="124"/>
      <c r="H106" s="126"/>
      <c r="I106" s="127">
        <v>865</v>
      </c>
      <c r="J106" s="256">
        <f>SUM(D106:I106)</f>
        <v>865</v>
      </c>
      <c r="K106" s="257"/>
      <c r="L106" s="63">
        <f>SUM(J106:K106)</f>
        <v>865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thickBot="1">
      <c r="A107" s="8" t="s">
        <v>105</v>
      </c>
      <c r="B107" s="143"/>
      <c r="C107" s="249"/>
      <c r="D107" s="249">
        <f>SUM(D103:D106)</f>
        <v>7234</v>
      </c>
      <c r="E107" s="249"/>
      <c r="F107" s="249"/>
      <c r="G107" s="249">
        <f>SUM(G103:G106)</f>
        <v>2824</v>
      </c>
      <c r="H107" s="249"/>
      <c r="I107" s="249">
        <f>SUM(I103:I106)</f>
        <v>1363</v>
      </c>
      <c r="J107" s="260">
        <f>SUM(J103:J106)</f>
        <v>11421</v>
      </c>
      <c r="K107" s="261"/>
      <c r="L107" s="58">
        <f>SUM(J107:K107)</f>
        <v>11421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>
      <c r="A108" s="208" t="s">
        <v>219</v>
      </c>
      <c r="B108" s="208"/>
      <c r="C108" s="208"/>
      <c r="D108" s="146"/>
      <c r="E108" s="146"/>
      <c r="F108" s="146"/>
      <c r="G108" s="146"/>
      <c r="H108" s="146"/>
      <c r="I108" s="146"/>
      <c r="J108" s="146"/>
      <c r="K108" s="146"/>
      <c r="L108" s="146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>
      <c r="A109" s="145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>
      <c r="A110" s="147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>
      <c r="A111" s="230" t="s">
        <v>106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>
      <c r="A112" s="230" t="s">
        <v>1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thickBo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>
      <c r="A114" s="23" t="s">
        <v>2</v>
      </c>
      <c r="B114" s="26" t="s">
        <v>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54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thickBot="1">
      <c r="A115" s="181" t="s">
        <v>4</v>
      </c>
      <c r="B115" s="543" t="s">
        <v>5</v>
      </c>
      <c r="C115" s="513" t="s">
        <v>6</v>
      </c>
      <c r="D115" s="513" t="s">
        <v>7</v>
      </c>
      <c r="E115" s="513" t="s">
        <v>107</v>
      </c>
      <c r="F115" s="513" t="s">
        <v>9</v>
      </c>
      <c r="G115" s="513" t="s">
        <v>10</v>
      </c>
      <c r="H115" s="513" t="s">
        <v>11</v>
      </c>
      <c r="I115" s="513" t="s">
        <v>12</v>
      </c>
      <c r="J115" s="513" t="s">
        <v>13</v>
      </c>
      <c r="K115" s="513" t="s">
        <v>14</v>
      </c>
      <c r="L115" s="544" t="s">
        <v>13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>
      <c r="A116" s="195" t="s">
        <v>108</v>
      </c>
      <c r="B116" s="115"/>
      <c r="C116" s="116"/>
      <c r="D116" s="116"/>
      <c r="E116" s="116">
        <v>6672</v>
      </c>
      <c r="F116" s="116">
        <v>2527</v>
      </c>
      <c r="G116" s="116"/>
      <c r="H116" s="116"/>
      <c r="I116" s="116">
        <v>1631</v>
      </c>
      <c r="J116" s="253">
        <f>SUM(B116:I116)</f>
        <v>10830</v>
      </c>
      <c r="K116" s="254"/>
      <c r="L116" s="40">
        <f>J116+K116</f>
        <v>10830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6" t="s">
        <v>109</v>
      </c>
      <c r="B117" s="120"/>
      <c r="C117" s="106">
        <v>2997</v>
      </c>
      <c r="D117" s="106"/>
      <c r="E117" s="106"/>
      <c r="F117" s="106"/>
      <c r="G117" s="106"/>
      <c r="H117" s="106"/>
      <c r="I117" s="106"/>
      <c r="J117" s="244">
        <f>SUM(B117:I117)</f>
        <v>2997</v>
      </c>
      <c r="K117" s="245"/>
      <c r="L117" s="46">
        <f aca="true" t="shared" si="10" ref="L117:L139">J117+K117</f>
        <v>2997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>
      <c r="A118" s="6" t="s">
        <v>110</v>
      </c>
      <c r="B118" s="120"/>
      <c r="C118" s="106"/>
      <c r="D118" s="106"/>
      <c r="E118" s="106">
        <v>6</v>
      </c>
      <c r="F118" s="106"/>
      <c r="G118" s="106"/>
      <c r="H118" s="106"/>
      <c r="I118" s="106"/>
      <c r="J118" s="244">
        <f>SUM(B118:I118)</f>
        <v>6</v>
      </c>
      <c r="K118" s="245"/>
      <c r="L118" s="46">
        <f t="shared" si="10"/>
        <v>6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>
      <c r="A119" s="6" t="s">
        <v>111</v>
      </c>
      <c r="B119" s="120"/>
      <c r="C119" s="106"/>
      <c r="D119" s="106"/>
      <c r="E119" s="106"/>
      <c r="F119" s="106"/>
      <c r="G119" s="106"/>
      <c r="H119" s="106"/>
      <c r="I119" s="106">
        <v>2884</v>
      </c>
      <c r="J119" s="244">
        <f>SUM(B119:I119)</f>
        <v>2884</v>
      </c>
      <c r="K119" s="245"/>
      <c r="L119" s="46">
        <f t="shared" si="10"/>
        <v>2884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>
      <c r="A120" s="6" t="s">
        <v>112</v>
      </c>
      <c r="B120" s="120">
        <v>67</v>
      </c>
      <c r="C120" s="106"/>
      <c r="D120" s="106"/>
      <c r="E120" s="106"/>
      <c r="F120" s="106"/>
      <c r="G120" s="106"/>
      <c r="H120" s="106"/>
      <c r="I120" s="106"/>
      <c r="J120" s="244">
        <f>SUM(B120:I120)</f>
        <v>67</v>
      </c>
      <c r="K120" s="245"/>
      <c r="L120" s="46">
        <f t="shared" si="10"/>
        <v>67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>
      <c r="A121" s="6" t="s">
        <v>113</v>
      </c>
      <c r="B121" s="120"/>
      <c r="C121" s="106"/>
      <c r="D121" s="106"/>
      <c r="E121" s="106"/>
      <c r="F121" s="106"/>
      <c r="G121" s="106"/>
      <c r="H121" s="106"/>
      <c r="I121" s="106"/>
      <c r="J121" s="244"/>
      <c r="K121" s="245"/>
      <c r="L121" s="46">
        <f t="shared" si="10"/>
        <v>0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>
      <c r="A122" s="6" t="s">
        <v>114</v>
      </c>
      <c r="B122" s="120"/>
      <c r="C122" s="106"/>
      <c r="D122" s="106">
        <v>613</v>
      </c>
      <c r="E122" s="106">
        <v>2673</v>
      </c>
      <c r="F122" s="106"/>
      <c r="G122" s="106"/>
      <c r="H122" s="106"/>
      <c r="I122" s="106"/>
      <c r="J122" s="244">
        <f>SUM(B122:I122)</f>
        <v>3286</v>
      </c>
      <c r="K122" s="245"/>
      <c r="L122" s="46">
        <f t="shared" si="10"/>
        <v>3286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>
      <c r="A123" s="6" t="s">
        <v>115</v>
      </c>
      <c r="B123" s="120"/>
      <c r="C123" s="106">
        <v>3899</v>
      </c>
      <c r="D123" s="106"/>
      <c r="E123" s="106"/>
      <c r="F123" s="106"/>
      <c r="G123" s="106"/>
      <c r="H123" s="106"/>
      <c r="I123" s="106"/>
      <c r="J123" s="244">
        <f>SUM(B123:I123)</f>
        <v>3899</v>
      </c>
      <c r="K123" s="245"/>
      <c r="L123" s="46">
        <f t="shared" si="10"/>
        <v>3899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>
      <c r="A124" s="6" t="s">
        <v>116</v>
      </c>
      <c r="B124" s="120"/>
      <c r="C124" s="106"/>
      <c r="D124" s="106"/>
      <c r="E124" s="106">
        <v>1</v>
      </c>
      <c r="F124" s="106"/>
      <c r="G124" s="106"/>
      <c r="H124" s="106"/>
      <c r="I124" s="106"/>
      <c r="J124" s="244">
        <f>SUM(B124:I124)</f>
        <v>1</v>
      </c>
      <c r="K124" s="245"/>
      <c r="L124" s="46">
        <f t="shared" si="10"/>
        <v>1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6" t="s">
        <v>117</v>
      </c>
      <c r="B125" s="120"/>
      <c r="C125" s="106">
        <v>33518</v>
      </c>
      <c r="D125" s="106">
        <v>21457</v>
      </c>
      <c r="E125" s="106">
        <v>10688</v>
      </c>
      <c r="F125" s="106">
        <v>13337</v>
      </c>
      <c r="G125" s="106">
        <v>1311</v>
      </c>
      <c r="H125" s="106"/>
      <c r="I125" s="106"/>
      <c r="J125" s="244">
        <f>SUM(B125:I125)</f>
        <v>80311</v>
      </c>
      <c r="K125" s="245">
        <v>184945</v>
      </c>
      <c r="L125" s="46">
        <f t="shared" si="10"/>
        <v>265256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6" t="s">
        <v>118</v>
      </c>
      <c r="B126" s="120"/>
      <c r="C126" s="106"/>
      <c r="D126" s="106"/>
      <c r="E126" s="106"/>
      <c r="F126" s="106"/>
      <c r="G126" s="106"/>
      <c r="H126" s="106"/>
      <c r="I126" s="106">
        <v>1142</v>
      </c>
      <c r="J126" s="244">
        <f>SUM(B126:I126)</f>
        <v>1142</v>
      </c>
      <c r="K126" s="245"/>
      <c r="L126" s="46">
        <f t="shared" si="10"/>
        <v>1142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>
      <c r="A127" s="6" t="s">
        <v>119</v>
      </c>
      <c r="B127" s="120"/>
      <c r="C127" s="106"/>
      <c r="D127" s="106"/>
      <c r="E127" s="106"/>
      <c r="F127" s="106"/>
      <c r="G127" s="106"/>
      <c r="H127" s="106"/>
      <c r="I127" s="106"/>
      <c r="J127" s="244"/>
      <c r="K127" s="245"/>
      <c r="L127" s="46">
        <f t="shared" si="10"/>
        <v>0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>
      <c r="A128" s="6" t="s">
        <v>120</v>
      </c>
      <c r="B128" s="120"/>
      <c r="C128" s="106"/>
      <c r="D128" s="106"/>
      <c r="E128" s="106"/>
      <c r="F128" s="106"/>
      <c r="G128" s="106">
        <v>1366</v>
      </c>
      <c r="H128" s="106"/>
      <c r="I128" s="106"/>
      <c r="J128" s="244">
        <f>SUM(B128:I128)</f>
        <v>1366</v>
      </c>
      <c r="K128" s="245"/>
      <c r="L128" s="46">
        <f t="shared" si="10"/>
        <v>1366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>
      <c r="A129" s="6" t="s">
        <v>121</v>
      </c>
      <c r="B129" s="120"/>
      <c r="C129" s="106"/>
      <c r="D129" s="106"/>
      <c r="E129" s="106"/>
      <c r="F129" s="106"/>
      <c r="G129" s="106"/>
      <c r="H129" s="106"/>
      <c r="I129" s="106"/>
      <c r="J129" s="244"/>
      <c r="K129" s="245">
        <v>5923</v>
      </c>
      <c r="L129" s="46">
        <f t="shared" si="10"/>
        <v>5923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>
      <c r="A130" s="6" t="s">
        <v>122</v>
      </c>
      <c r="B130" s="120">
        <v>912</v>
      </c>
      <c r="C130" s="106"/>
      <c r="D130" s="106">
        <v>564</v>
      </c>
      <c r="E130" s="106">
        <v>3570</v>
      </c>
      <c r="F130" s="106">
        <v>5622</v>
      </c>
      <c r="G130" s="106"/>
      <c r="H130" s="106"/>
      <c r="I130" s="106"/>
      <c r="J130" s="244">
        <f aca="true" t="shared" si="11" ref="J130:J141">SUM(B130:I130)</f>
        <v>10668</v>
      </c>
      <c r="K130" s="245"/>
      <c r="L130" s="46">
        <f t="shared" si="10"/>
        <v>10668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>
      <c r="A131" s="6" t="s">
        <v>123</v>
      </c>
      <c r="B131" s="120"/>
      <c r="C131" s="106">
        <v>3315</v>
      </c>
      <c r="D131" s="106"/>
      <c r="E131" s="106"/>
      <c r="F131" s="106"/>
      <c r="G131" s="106">
        <v>1266</v>
      </c>
      <c r="H131" s="106"/>
      <c r="I131" s="106"/>
      <c r="J131" s="244">
        <f t="shared" si="11"/>
        <v>4581</v>
      </c>
      <c r="K131" s="245"/>
      <c r="L131" s="46">
        <f t="shared" si="10"/>
        <v>4581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>
      <c r="A132" s="6" t="s">
        <v>124</v>
      </c>
      <c r="B132" s="120">
        <v>391</v>
      </c>
      <c r="C132" s="106"/>
      <c r="D132" s="106"/>
      <c r="E132" s="106"/>
      <c r="F132" s="106"/>
      <c r="G132" s="106"/>
      <c r="H132" s="106"/>
      <c r="I132" s="106"/>
      <c r="J132" s="244">
        <f t="shared" si="11"/>
        <v>391</v>
      </c>
      <c r="K132" s="245"/>
      <c r="L132" s="46">
        <f t="shared" si="10"/>
        <v>391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6" t="s">
        <v>125</v>
      </c>
      <c r="B133" s="120"/>
      <c r="C133" s="106"/>
      <c r="D133" s="106">
        <v>1332</v>
      </c>
      <c r="E133" s="106"/>
      <c r="F133" s="106"/>
      <c r="G133" s="106"/>
      <c r="H133" s="106">
        <v>488</v>
      </c>
      <c r="I133" s="106">
        <v>1408</v>
      </c>
      <c r="J133" s="244">
        <f t="shared" si="11"/>
        <v>3228</v>
      </c>
      <c r="K133" s="245"/>
      <c r="L133" s="46">
        <f t="shared" si="10"/>
        <v>3228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>
      <c r="A134" s="6" t="s">
        <v>126</v>
      </c>
      <c r="B134" s="120"/>
      <c r="C134" s="106">
        <v>119</v>
      </c>
      <c r="D134" s="106"/>
      <c r="E134" s="106"/>
      <c r="F134" s="106"/>
      <c r="G134" s="106"/>
      <c r="H134" s="106"/>
      <c r="I134" s="106"/>
      <c r="J134" s="244">
        <f t="shared" si="11"/>
        <v>119</v>
      </c>
      <c r="K134" s="245"/>
      <c r="L134" s="46">
        <f t="shared" si="10"/>
        <v>119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>
      <c r="A135" s="6" t="s">
        <v>127</v>
      </c>
      <c r="B135" s="120"/>
      <c r="C135" s="106"/>
      <c r="D135" s="106"/>
      <c r="E135" s="106">
        <v>1618</v>
      </c>
      <c r="F135" s="106"/>
      <c r="G135" s="106"/>
      <c r="H135" s="106"/>
      <c r="I135" s="106"/>
      <c r="J135" s="244">
        <f t="shared" si="11"/>
        <v>1618</v>
      </c>
      <c r="K135" s="245"/>
      <c r="L135" s="46">
        <f t="shared" si="10"/>
        <v>1618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>
      <c r="A136" s="6" t="s">
        <v>128</v>
      </c>
      <c r="B136" s="120"/>
      <c r="C136" s="106"/>
      <c r="D136" s="106"/>
      <c r="E136" s="106">
        <v>2806</v>
      </c>
      <c r="F136" s="106"/>
      <c r="G136" s="106"/>
      <c r="H136" s="106"/>
      <c r="I136" s="106"/>
      <c r="J136" s="244">
        <f t="shared" si="11"/>
        <v>2806</v>
      </c>
      <c r="K136" s="245"/>
      <c r="L136" s="46">
        <f t="shared" si="10"/>
        <v>2806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6" t="s">
        <v>129</v>
      </c>
      <c r="B137" s="120">
        <v>55</v>
      </c>
      <c r="C137" s="106"/>
      <c r="D137" s="106"/>
      <c r="E137" s="106"/>
      <c r="F137" s="106"/>
      <c r="G137" s="106"/>
      <c r="H137" s="106"/>
      <c r="I137" s="106"/>
      <c r="J137" s="244">
        <f t="shared" si="11"/>
        <v>55</v>
      </c>
      <c r="K137" s="245"/>
      <c r="L137" s="46">
        <f t="shared" si="10"/>
        <v>55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6" t="s">
        <v>130</v>
      </c>
      <c r="B138" s="120"/>
      <c r="C138" s="106"/>
      <c r="D138" s="106"/>
      <c r="E138" s="106"/>
      <c r="F138" s="106"/>
      <c r="G138" s="106"/>
      <c r="H138" s="106"/>
      <c r="I138" s="106">
        <v>112</v>
      </c>
      <c r="J138" s="244">
        <f t="shared" si="11"/>
        <v>112</v>
      </c>
      <c r="K138" s="245"/>
      <c r="L138" s="46">
        <f t="shared" si="10"/>
        <v>112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thickBot="1">
      <c r="A139" s="6" t="s">
        <v>131</v>
      </c>
      <c r="B139" s="120"/>
      <c r="C139" s="106">
        <v>58</v>
      </c>
      <c r="D139" s="106"/>
      <c r="E139" s="106"/>
      <c r="F139" s="106"/>
      <c r="G139" s="106"/>
      <c r="H139" s="106"/>
      <c r="I139" s="106"/>
      <c r="J139" s="244">
        <f t="shared" si="11"/>
        <v>58</v>
      </c>
      <c r="K139" s="245"/>
      <c r="L139" s="129">
        <f t="shared" si="10"/>
        <v>58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7" t="s">
        <v>132</v>
      </c>
      <c r="B140" s="263">
        <v>7247</v>
      </c>
      <c r="C140" s="132"/>
      <c r="D140" s="132">
        <v>3438</v>
      </c>
      <c r="E140" s="132">
        <v>5348</v>
      </c>
      <c r="F140" s="132">
        <v>1911</v>
      </c>
      <c r="G140" s="132"/>
      <c r="H140" s="132">
        <v>445</v>
      </c>
      <c r="I140" s="132">
        <v>6228</v>
      </c>
      <c r="J140" s="264">
        <f t="shared" si="11"/>
        <v>24617</v>
      </c>
      <c r="K140" s="265">
        <v>2567</v>
      </c>
      <c r="L140" s="266">
        <f aca="true" t="shared" si="12" ref="L140:L146">SUM(J140:K140)</f>
        <v>27184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thickBot="1">
      <c r="A141" s="6" t="s">
        <v>133</v>
      </c>
      <c r="B141" s="120"/>
      <c r="C141" s="106">
        <v>4542</v>
      </c>
      <c r="D141" s="106"/>
      <c r="E141" s="106"/>
      <c r="F141" s="106"/>
      <c r="G141" s="106"/>
      <c r="H141" s="106"/>
      <c r="I141" s="106"/>
      <c r="J141" s="244">
        <f t="shared" si="11"/>
        <v>4542</v>
      </c>
      <c r="K141" s="245"/>
      <c r="L141" s="267">
        <f t="shared" si="12"/>
        <v>4542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.75" thickBot="1">
      <c r="A142" s="8" t="s">
        <v>134</v>
      </c>
      <c r="B142" s="143">
        <f>SUM(B140:B141)</f>
        <v>7247</v>
      </c>
      <c r="C142" s="249">
        <f>SUM(C140:C141)</f>
        <v>4542</v>
      </c>
      <c r="D142" s="249">
        <f>SUM(D140:D141)</f>
        <v>3438</v>
      </c>
      <c r="E142" s="249">
        <f>SUM(E140:E141)</f>
        <v>5348</v>
      </c>
      <c r="F142" s="249">
        <f>SUM(F140:F141)</f>
        <v>1911</v>
      </c>
      <c r="G142" s="249"/>
      <c r="H142" s="249">
        <f>SUM(H140:H141)</f>
        <v>445</v>
      </c>
      <c r="I142" s="268">
        <f>SUM(I140:I141)</f>
        <v>6228</v>
      </c>
      <c r="J142" s="260">
        <f>SUM(J140:J141)</f>
        <v>29159</v>
      </c>
      <c r="K142" s="261">
        <f>SUM(K140:K141)</f>
        <v>2567</v>
      </c>
      <c r="L142" s="251">
        <f t="shared" si="12"/>
        <v>31726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>
      <c r="A143" s="182" t="s">
        <v>135</v>
      </c>
      <c r="B143" s="123">
        <v>1842</v>
      </c>
      <c r="C143" s="124"/>
      <c r="D143" s="126"/>
      <c r="E143" s="124"/>
      <c r="F143" s="126"/>
      <c r="G143" s="124"/>
      <c r="H143" s="126">
        <v>69</v>
      </c>
      <c r="I143" s="126">
        <v>3371</v>
      </c>
      <c r="J143" s="258">
        <f>SUM(B143:I143)</f>
        <v>5282</v>
      </c>
      <c r="K143" s="259"/>
      <c r="L143" s="269">
        <f t="shared" si="12"/>
        <v>5282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6" t="s">
        <v>136</v>
      </c>
      <c r="B144" s="120"/>
      <c r="C144" s="106">
        <v>1726</v>
      </c>
      <c r="D144" s="106"/>
      <c r="E144" s="106"/>
      <c r="F144" s="106"/>
      <c r="G144" s="106"/>
      <c r="H144" s="106"/>
      <c r="I144" s="106"/>
      <c r="J144" s="244">
        <f>SUM(B144:I144)</f>
        <v>1726</v>
      </c>
      <c r="K144" s="245"/>
      <c r="L144" s="269">
        <f t="shared" si="12"/>
        <v>1726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thickBot="1">
      <c r="A145" s="186" t="s">
        <v>137</v>
      </c>
      <c r="B145" s="123">
        <v>345</v>
      </c>
      <c r="C145" s="124"/>
      <c r="D145" s="126"/>
      <c r="E145" s="124"/>
      <c r="F145" s="126"/>
      <c r="G145" s="124"/>
      <c r="H145" s="126"/>
      <c r="I145" s="126"/>
      <c r="J145" s="256">
        <f>SUM(B145:I145)</f>
        <v>345</v>
      </c>
      <c r="K145" s="257"/>
      <c r="L145" s="270">
        <f t="shared" si="12"/>
        <v>345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thickBot="1">
      <c r="A146" s="196" t="s">
        <v>138</v>
      </c>
      <c r="B146" s="159">
        <f>SUM(B143:B145)</f>
        <v>2187</v>
      </c>
      <c r="C146" s="159">
        <f>SUM(C143:C145)</f>
        <v>1726</v>
      </c>
      <c r="D146" s="159"/>
      <c r="E146" s="159"/>
      <c r="F146" s="159"/>
      <c r="G146" s="159"/>
      <c r="H146" s="159">
        <f>SUM(H143:H145)</f>
        <v>69</v>
      </c>
      <c r="I146" s="159">
        <f>SUM(I143:I145)</f>
        <v>3371</v>
      </c>
      <c r="J146" s="271">
        <f>SUM(J143:J145)</f>
        <v>7353</v>
      </c>
      <c r="K146" s="272"/>
      <c r="L146" s="251">
        <f t="shared" si="12"/>
        <v>7353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thickBot="1" thickTop="1">
      <c r="A147" s="197" t="s">
        <v>139</v>
      </c>
      <c r="B147" s="273">
        <f aca="true" t="shared" si="13" ref="B147:L147">B8+B9+B10+B11+B12+B13+B14+B15+B16+B17+B18+B19+B20+B21+B22+B23+B24+B25+B26+B27+B28+B29+B30+B31+B32+B33+B34+B35+B36+B38+B39+B40+B41+B42+B43+B44+B45+B46+B47+B48+B49+B50+B51+B52+B53+B54+B55+B56+B57+B58+B59+B60+B61+B62+B63+B73+B74+B75+B76+B77+B78+B79+B80+B81+B82+B83+B84+B85+B86+B88+B89+B90+B91+B92+B93+B94+B95+B96+B97+B98+B99+B100+B101+B102+B103+B104+B105+B106+B116+B117+B118+B119+B120+B121+B122+B123+B124+B125+B126+B127+B128+B129+B130+B131+B132+B133+B134+B135+B136+B137+B138+B139+B140+B141+B143+B144+B145</f>
        <v>27277</v>
      </c>
      <c r="C147" s="273">
        <f t="shared" si="13"/>
        <v>93815</v>
      </c>
      <c r="D147" s="273">
        <f t="shared" si="13"/>
        <v>68143</v>
      </c>
      <c r="E147" s="273">
        <f t="shared" si="13"/>
        <v>91371</v>
      </c>
      <c r="F147" s="273">
        <f t="shared" si="13"/>
        <v>51600</v>
      </c>
      <c r="G147" s="273">
        <f t="shared" si="13"/>
        <v>7500</v>
      </c>
      <c r="H147" s="273">
        <f t="shared" si="13"/>
        <v>4576</v>
      </c>
      <c r="I147" s="273">
        <f t="shared" si="13"/>
        <v>57048</v>
      </c>
      <c r="J147" s="273">
        <f t="shared" si="13"/>
        <v>401330</v>
      </c>
      <c r="K147" s="274">
        <f t="shared" si="13"/>
        <v>562502</v>
      </c>
      <c r="L147" s="275">
        <f t="shared" si="13"/>
        <v>963832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168" t="s">
        <v>218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>
      <c r="A149" s="208" t="s">
        <v>219</v>
      </c>
      <c r="B149" s="208"/>
      <c r="C149" s="208"/>
      <c r="D149" s="146"/>
      <c r="E149" s="146"/>
      <c r="F149" s="146"/>
      <c r="G149" s="146"/>
      <c r="H149" s="146"/>
      <c r="I149" s="146"/>
      <c r="J149" s="146"/>
      <c r="K149" s="146"/>
      <c r="L149" s="146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>
      <c r="A150" s="29"/>
      <c r="B150" s="169"/>
      <c r="C150" s="169"/>
      <c r="D150" s="169"/>
      <c r="E150" s="169"/>
      <c r="F150" s="169"/>
      <c r="G150" s="169"/>
      <c r="H150" s="169"/>
      <c r="I150" s="169"/>
      <c r="J150" s="146"/>
      <c r="K150" s="146"/>
      <c r="L150" s="146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>
      <c r="A151" s="170"/>
      <c r="B151" s="171"/>
      <c r="C151" s="171"/>
      <c r="D151" s="171"/>
      <c r="E151" s="171"/>
      <c r="F151" s="171"/>
      <c r="G151" s="171"/>
      <c r="H151" s="171"/>
      <c r="I151" s="171"/>
      <c r="J151" s="148"/>
      <c r="K151" s="148"/>
      <c r="L151" s="148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172"/>
      <c r="B152" s="173"/>
      <c r="C152" s="173"/>
      <c r="D152" s="173"/>
      <c r="E152" s="173"/>
      <c r="F152" s="173"/>
      <c r="G152" s="173"/>
      <c r="H152" s="173"/>
      <c r="I152" s="173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>
      <c r="A153" s="95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230" t="s">
        <v>140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>
      <c r="A155" s="230" t="s">
        <v>1</v>
      </c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thickBot="1">
      <c r="A156" s="97"/>
      <c r="B156" s="97"/>
      <c r="C156" s="97"/>
      <c r="D156" s="97"/>
      <c r="E156" s="97"/>
      <c r="F156" s="97"/>
      <c r="G156" s="97"/>
      <c r="H156" s="97"/>
      <c r="I156" s="97"/>
      <c r="J156" s="98"/>
      <c r="K156" s="98"/>
      <c r="L156" s="98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23" t="s">
        <v>141</v>
      </c>
      <c r="B157" s="539" t="s">
        <v>3</v>
      </c>
      <c r="C157" s="539"/>
      <c r="D157" s="539"/>
      <c r="E157" s="539"/>
      <c r="F157" s="539"/>
      <c r="G157" s="539"/>
      <c r="H157" s="539"/>
      <c r="I157" s="539"/>
      <c r="J157" s="539"/>
      <c r="K157" s="545"/>
      <c r="L157" s="546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thickBot="1">
      <c r="A158" s="181" t="s">
        <v>4</v>
      </c>
      <c r="B158" s="203" t="s">
        <v>5</v>
      </c>
      <c r="C158" s="204" t="s">
        <v>6</v>
      </c>
      <c r="D158" s="205" t="s">
        <v>7</v>
      </c>
      <c r="E158" s="204" t="s">
        <v>8</v>
      </c>
      <c r="F158" s="205" t="s">
        <v>9</v>
      </c>
      <c r="G158" s="204" t="s">
        <v>10</v>
      </c>
      <c r="H158" s="205" t="s">
        <v>11</v>
      </c>
      <c r="I158" s="205" t="s">
        <v>12</v>
      </c>
      <c r="J158" s="541" t="s">
        <v>13</v>
      </c>
      <c r="K158" s="547" t="s">
        <v>14</v>
      </c>
      <c r="L158" s="544" t="s">
        <v>13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>
      <c r="A159" s="7" t="s">
        <v>142</v>
      </c>
      <c r="B159" s="174">
        <v>542</v>
      </c>
      <c r="C159" s="175"/>
      <c r="D159" s="175"/>
      <c r="E159" s="175"/>
      <c r="F159" s="175"/>
      <c r="G159" s="175"/>
      <c r="H159" s="175"/>
      <c r="I159" s="175"/>
      <c r="J159" s="276">
        <f aca="true" t="shared" si="14" ref="J159:J171">SUM(B159:I159)</f>
        <v>542</v>
      </c>
      <c r="K159" s="277"/>
      <c r="L159" s="278">
        <f>J159+K159</f>
        <v>542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>
      <c r="A160" s="6" t="s">
        <v>143</v>
      </c>
      <c r="B160" s="86"/>
      <c r="C160" s="87">
        <v>4155</v>
      </c>
      <c r="D160" s="87">
        <v>3587</v>
      </c>
      <c r="E160" s="87"/>
      <c r="F160" s="87">
        <v>1482</v>
      </c>
      <c r="G160" s="87"/>
      <c r="H160" s="87">
        <v>3965</v>
      </c>
      <c r="I160" s="87"/>
      <c r="J160" s="221">
        <f t="shared" si="14"/>
        <v>13189</v>
      </c>
      <c r="K160" s="222"/>
      <c r="L160" s="279">
        <f aca="true" t="shared" si="15" ref="L160:L171">J160+K160</f>
        <v>13189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>
      <c r="A161" s="6" t="s">
        <v>144</v>
      </c>
      <c r="B161" s="86"/>
      <c r="C161" s="87">
        <v>7399</v>
      </c>
      <c r="D161" s="87">
        <v>3434</v>
      </c>
      <c r="E161" s="87">
        <v>4699</v>
      </c>
      <c r="F161" s="87">
        <v>6943</v>
      </c>
      <c r="G161" s="87">
        <v>77</v>
      </c>
      <c r="H161" s="87"/>
      <c r="I161" s="87"/>
      <c r="J161" s="221">
        <f t="shared" si="14"/>
        <v>22552</v>
      </c>
      <c r="K161" s="222"/>
      <c r="L161" s="279">
        <f t="shared" si="15"/>
        <v>22552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>
      <c r="A162" s="6" t="s">
        <v>145</v>
      </c>
      <c r="B162" s="86"/>
      <c r="C162" s="87"/>
      <c r="D162" s="87"/>
      <c r="E162" s="87">
        <v>1220</v>
      </c>
      <c r="F162" s="87">
        <v>243</v>
      </c>
      <c r="G162" s="87"/>
      <c r="H162" s="87"/>
      <c r="I162" s="87"/>
      <c r="J162" s="221">
        <f t="shared" si="14"/>
        <v>1463</v>
      </c>
      <c r="K162" s="222"/>
      <c r="L162" s="279">
        <f t="shared" si="15"/>
        <v>1463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>
      <c r="A163" s="6" t="s">
        <v>146</v>
      </c>
      <c r="B163" s="86"/>
      <c r="C163" s="87"/>
      <c r="D163" s="87"/>
      <c r="E163" s="87">
        <v>2</v>
      </c>
      <c r="F163" s="87"/>
      <c r="G163" s="87"/>
      <c r="H163" s="87"/>
      <c r="I163" s="87"/>
      <c r="J163" s="221">
        <f t="shared" si="14"/>
        <v>2</v>
      </c>
      <c r="K163" s="222"/>
      <c r="L163" s="279">
        <f t="shared" si="15"/>
        <v>2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>
      <c r="A164" s="6" t="s">
        <v>147</v>
      </c>
      <c r="B164" s="86">
        <v>899</v>
      </c>
      <c r="C164" s="87">
        <v>785</v>
      </c>
      <c r="D164" s="87">
        <v>1329</v>
      </c>
      <c r="E164" s="87">
        <v>2669</v>
      </c>
      <c r="F164" s="87">
        <v>5177</v>
      </c>
      <c r="G164" s="87">
        <v>2380</v>
      </c>
      <c r="H164" s="87">
        <v>2057</v>
      </c>
      <c r="I164" s="87">
        <v>41</v>
      </c>
      <c r="J164" s="221">
        <f t="shared" si="14"/>
        <v>15337</v>
      </c>
      <c r="K164" s="222">
        <v>13653</v>
      </c>
      <c r="L164" s="279">
        <f t="shared" si="15"/>
        <v>28990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>
      <c r="A165" s="6" t="s">
        <v>148</v>
      </c>
      <c r="B165" s="86"/>
      <c r="C165" s="87"/>
      <c r="D165" s="87"/>
      <c r="E165" s="87"/>
      <c r="F165" s="87">
        <v>81</v>
      </c>
      <c r="G165" s="87"/>
      <c r="H165" s="87"/>
      <c r="I165" s="87"/>
      <c r="J165" s="221">
        <f t="shared" si="14"/>
        <v>81</v>
      </c>
      <c r="K165" s="222"/>
      <c r="L165" s="279">
        <f t="shared" si="15"/>
        <v>81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6" t="s">
        <v>149</v>
      </c>
      <c r="B166" s="86"/>
      <c r="C166" s="87"/>
      <c r="D166" s="87">
        <v>421</v>
      </c>
      <c r="E166" s="87">
        <v>365</v>
      </c>
      <c r="F166" s="87"/>
      <c r="G166" s="87"/>
      <c r="H166" s="87">
        <v>7171</v>
      </c>
      <c r="I166" s="87"/>
      <c r="J166" s="221">
        <f t="shared" si="14"/>
        <v>7957</v>
      </c>
      <c r="K166" s="222"/>
      <c r="L166" s="279">
        <f t="shared" si="15"/>
        <v>7957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6" t="s">
        <v>150</v>
      </c>
      <c r="B167" s="86"/>
      <c r="C167" s="87"/>
      <c r="D167" s="87"/>
      <c r="E167" s="87"/>
      <c r="F167" s="87"/>
      <c r="G167" s="87"/>
      <c r="H167" s="87">
        <v>18472</v>
      </c>
      <c r="I167" s="87"/>
      <c r="J167" s="221">
        <f t="shared" si="14"/>
        <v>18472</v>
      </c>
      <c r="K167" s="222"/>
      <c r="L167" s="279">
        <f t="shared" si="15"/>
        <v>18472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6" t="s">
        <v>151</v>
      </c>
      <c r="B168" s="86"/>
      <c r="C168" s="87"/>
      <c r="D168" s="87"/>
      <c r="E168" s="87"/>
      <c r="F168" s="87"/>
      <c r="G168" s="87"/>
      <c r="H168" s="87">
        <v>4090</v>
      </c>
      <c r="I168" s="87"/>
      <c r="J168" s="221">
        <f t="shared" si="14"/>
        <v>4090</v>
      </c>
      <c r="K168" s="222"/>
      <c r="L168" s="279">
        <f t="shared" si="15"/>
        <v>4090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6" t="s">
        <v>152</v>
      </c>
      <c r="B169" s="86"/>
      <c r="C169" s="87"/>
      <c r="D169" s="87"/>
      <c r="E169" s="87"/>
      <c r="F169" s="87"/>
      <c r="G169" s="87"/>
      <c r="H169" s="87">
        <v>4306</v>
      </c>
      <c r="I169" s="87"/>
      <c r="J169" s="221">
        <f t="shared" si="14"/>
        <v>4306</v>
      </c>
      <c r="K169" s="222"/>
      <c r="L169" s="279">
        <f t="shared" si="15"/>
        <v>4306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thickBot="1">
      <c r="A170" s="6" t="s">
        <v>153</v>
      </c>
      <c r="B170" s="86"/>
      <c r="C170" s="87"/>
      <c r="D170" s="87"/>
      <c r="E170" s="87"/>
      <c r="F170" s="87"/>
      <c r="G170" s="87"/>
      <c r="H170" s="87">
        <v>2463</v>
      </c>
      <c r="I170" s="87"/>
      <c r="J170" s="221">
        <f t="shared" si="14"/>
        <v>2463</v>
      </c>
      <c r="K170" s="222"/>
      <c r="L170" s="279">
        <f t="shared" si="15"/>
        <v>2463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thickBot="1">
      <c r="A171" s="8" t="s">
        <v>154</v>
      </c>
      <c r="B171" s="143">
        <f aca="true" t="shared" si="16" ref="B171:I171">SUM(B159:B170)</f>
        <v>1441</v>
      </c>
      <c r="C171" s="249">
        <f t="shared" si="16"/>
        <v>12339</v>
      </c>
      <c r="D171" s="249">
        <f t="shared" si="16"/>
        <v>8771</v>
      </c>
      <c r="E171" s="249">
        <f t="shared" si="16"/>
        <v>8955</v>
      </c>
      <c r="F171" s="249">
        <f t="shared" si="16"/>
        <v>13926</v>
      </c>
      <c r="G171" s="249">
        <f t="shared" si="16"/>
        <v>2457</v>
      </c>
      <c r="H171" s="249">
        <f t="shared" si="16"/>
        <v>42524</v>
      </c>
      <c r="I171" s="249">
        <f t="shared" si="16"/>
        <v>41</v>
      </c>
      <c r="J171" s="280">
        <f t="shared" si="14"/>
        <v>90454</v>
      </c>
      <c r="K171" s="281">
        <f>SUM(K159:K170)</f>
        <v>13653</v>
      </c>
      <c r="L171" s="58">
        <f t="shared" si="15"/>
        <v>104107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>
      <c r="A172" s="208" t="s">
        <v>219</v>
      </c>
      <c r="B172" s="208"/>
      <c r="C172" s="208"/>
      <c r="D172" s="146"/>
      <c r="E172" s="146"/>
      <c r="F172" s="146"/>
      <c r="G172" s="146"/>
      <c r="H172" s="146"/>
      <c r="I172" s="146"/>
      <c r="J172" s="146"/>
      <c r="K172" s="146"/>
      <c r="L172" s="146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>
      <c r="A173" s="145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4">
    <mergeCell ref="A64:C64"/>
    <mergeCell ref="A108:C108"/>
    <mergeCell ref="A149:C149"/>
    <mergeCell ref="A172:C172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4"/>
  <sheetViews>
    <sheetView zoomScale="55" zoomScaleNormal="55" zoomScalePageLayoutView="0" workbookViewId="0" topLeftCell="A146">
      <selection activeCell="B161" sqref="B161:L162"/>
    </sheetView>
  </sheetViews>
  <sheetFormatPr defaultColWidth="11.421875" defaultRowHeight="12.75"/>
  <cols>
    <col min="1" max="1" width="56.421875" style="1" customWidth="1"/>
    <col min="2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30" t="s">
        <v>155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 t="s">
        <v>14</v>
      </c>
      <c r="L6" s="18" t="s">
        <v>13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22" t="s">
        <v>12</v>
      </c>
      <c r="J7" s="207" t="s">
        <v>13</v>
      </c>
      <c r="K7" s="24"/>
      <c r="L7" s="20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" t="s">
        <v>15</v>
      </c>
      <c r="B8" s="33">
        <v>87</v>
      </c>
      <c r="C8" s="34">
        <v>698</v>
      </c>
      <c r="D8" s="35"/>
      <c r="E8" s="36"/>
      <c r="F8" s="34"/>
      <c r="G8" s="36"/>
      <c r="H8" s="36"/>
      <c r="I8" s="37"/>
      <c r="J8" s="282">
        <f>B8+C8+D8+E8+F8+G8+++H8+I8</f>
        <v>785</v>
      </c>
      <c r="K8" s="283"/>
      <c r="L8" s="40">
        <f aca="true" t="shared" si="0" ref="L8:L68">SUM(J8:K8)</f>
        <v>785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>
      <c r="A9" s="6" t="s">
        <v>16</v>
      </c>
      <c r="B9" s="41"/>
      <c r="C9" s="29">
        <v>741</v>
      </c>
      <c r="D9" s="42"/>
      <c r="E9" s="42">
        <v>4155</v>
      </c>
      <c r="F9" s="42">
        <v>234</v>
      </c>
      <c r="G9" s="42"/>
      <c r="H9" s="42"/>
      <c r="I9" s="43"/>
      <c r="J9" s="282">
        <f aca="true" t="shared" si="1" ref="J9:J68">B9+C9+D9+E9+F9+G9+++H9+I9</f>
        <v>5130</v>
      </c>
      <c r="K9" s="284"/>
      <c r="L9" s="46">
        <f t="shared" si="0"/>
        <v>5130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>
      <c r="A10" s="6" t="s">
        <v>17</v>
      </c>
      <c r="B10" s="41"/>
      <c r="C10" s="42"/>
      <c r="D10" s="42"/>
      <c r="E10" s="42"/>
      <c r="F10" s="42"/>
      <c r="G10" s="42"/>
      <c r="H10" s="42"/>
      <c r="I10" s="43"/>
      <c r="J10" s="282">
        <f t="shared" si="1"/>
        <v>0</v>
      </c>
      <c r="K10" s="284"/>
      <c r="L10" s="46">
        <f t="shared" si="0"/>
        <v>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>
      <c r="A11" s="6" t="s">
        <v>18</v>
      </c>
      <c r="B11" s="41">
        <v>481</v>
      </c>
      <c r="C11" s="42"/>
      <c r="D11" s="42"/>
      <c r="E11" s="42"/>
      <c r="F11" s="42"/>
      <c r="G11" s="42"/>
      <c r="H11" s="42"/>
      <c r="I11" s="43"/>
      <c r="J11" s="282">
        <f t="shared" si="1"/>
        <v>481</v>
      </c>
      <c r="K11" s="284"/>
      <c r="L11" s="46">
        <f t="shared" si="0"/>
        <v>481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>
      <c r="A12" s="6" t="s">
        <v>20</v>
      </c>
      <c r="B12" s="41"/>
      <c r="C12" s="42"/>
      <c r="D12" s="42"/>
      <c r="E12" s="42"/>
      <c r="F12" s="42"/>
      <c r="G12" s="42"/>
      <c r="H12" s="42"/>
      <c r="I12" s="43"/>
      <c r="J12" s="282">
        <f t="shared" si="1"/>
        <v>0</v>
      </c>
      <c r="K12" s="284"/>
      <c r="L12" s="46">
        <f t="shared" si="0"/>
        <v>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>
      <c r="A13" s="6" t="s">
        <v>21</v>
      </c>
      <c r="B13" s="41">
        <v>2157</v>
      </c>
      <c r="C13" s="29">
        <v>4470</v>
      </c>
      <c r="D13" s="42">
        <v>3959</v>
      </c>
      <c r="E13" s="42">
        <v>5262</v>
      </c>
      <c r="F13" s="42">
        <v>2495</v>
      </c>
      <c r="G13" s="42">
        <v>381</v>
      </c>
      <c r="H13" s="42"/>
      <c r="I13" s="43">
        <v>7332</v>
      </c>
      <c r="J13" s="282">
        <f t="shared" si="1"/>
        <v>26056</v>
      </c>
      <c r="K13" s="284">
        <v>832</v>
      </c>
      <c r="L13" s="46">
        <f t="shared" si="0"/>
        <v>26888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>
      <c r="A14" s="6" t="s">
        <v>22</v>
      </c>
      <c r="B14" s="41"/>
      <c r="C14" s="42"/>
      <c r="D14" s="42"/>
      <c r="E14" s="42">
        <v>409</v>
      </c>
      <c r="F14" s="42"/>
      <c r="G14" s="42"/>
      <c r="H14" s="42"/>
      <c r="I14" s="43"/>
      <c r="J14" s="282">
        <f t="shared" si="1"/>
        <v>409</v>
      </c>
      <c r="K14" s="284"/>
      <c r="L14" s="46">
        <f t="shared" si="0"/>
        <v>409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156</v>
      </c>
      <c r="B15" s="41"/>
      <c r="C15" s="42"/>
      <c r="D15" s="42"/>
      <c r="E15" s="42">
        <v>68</v>
      </c>
      <c r="F15" s="42"/>
      <c r="G15" s="42"/>
      <c r="H15" s="42"/>
      <c r="I15" s="43"/>
      <c r="J15" s="282">
        <f t="shared" si="1"/>
        <v>68</v>
      </c>
      <c r="K15" s="284"/>
      <c r="L15" s="46">
        <f t="shared" si="0"/>
        <v>68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157</v>
      </c>
      <c r="B16" s="41"/>
      <c r="C16" s="42"/>
      <c r="D16" s="42"/>
      <c r="E16" s="42">
        <v>30</v>
      </c>
      <c r="F16" s="42"/>
      <c r="G16" s="42"/>
      <c r="H16" s="42"/>
      <c r="I16" s="43"/>
      <c r="J16" s="282">
        <f t="shared" si="1"/>
        <v>30</v>
      </c>
      <c r="K16" s="284"/>
      <c r="L16" s="46">
        <f t="shared" si="0"/>
        <v>30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158</v>
      </c>
      <c r="B17" s="41"/>
      <c r="C17" s="42"/>
      <c r="D17" s="42"/>
      <c r="E17" s="42">
        <v>2857</v>
      </c>
      <c r="F17" s="42"/>
      <c r="G17" s="42"/>
      <c r="H17" s="42"/>
      <c r="I17" s="43"/>
      <c r="J17" s="282">
        <f t="shared" si="1"/>
        <v>2857</v>
      </c>
      <c r="K17" s="284"/>
      <c r="L17" s="46">
        <f t="shared" si="0"/>
        <v>2857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159</v>
      </c>
      <c r="B18" s="41"/>
      <c r="C18" s="42"/>
      <c r="D18" s="42"/>
      <c r="E18" s="42">
        <v>18</v>
      </c>
      <c r="F18" s="42"/>
      <c r="G18" s="42"/>
      <c r="H18" s="42"/>
      <c r="I18" s="43"/>
      <c r="J18" s="282">
        <f t="shared" si="1"/>
        <v>18</v>
      </c>
      <c r="K18" s="284"/>
      <c r="L18" s="46">
        <f t="shared" si="0"/>
        <v>18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160</v>
      </c>
      <c r="B19" s="41"/>
      <c r="C19" s="42"/>
      <c r="D19" s="42"/>
      <c r="E19" s="42">
        <v>71</v>
      </c>
      <c r="F19" s="42"/>
      <c r="G19" s="42"/>
      <c r="H19" s="42"/>
      <c r="I19" s="43"/>
      <c r="J19" s="282">
        <f t="shared" si="1"/>
        <v>71</v>
      </c>
      <c r="K19" s="284"/>
      <c r="L19" s="46">
        <f t="shared" si="0"/>
        <v>71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>
      <c r="A20" s="6" t="s">
        <v>24</v>
      </c>
      <c r="B20" s="41"/>
      <c r="C20" s="42"/>
      <c r="D20" s="42"/>
      <c r="E20" s="42">
        <v>462</v>
      </c>
      <c r="F20" s="42"/>
      <c r="G20" s="42"/>
      <c r="H20" s="42"/>
      <c r="I20" s="43"/>
      <c r="J20" s="282">
        <f t="shared" si="1"/>
        <v>462</v>
      </c>
      <c r="K20" s="284"/>
      <c r="L20" s="46">
        <f t="shared" si="0"/>
        <v>462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>
      <c r="A21" s="6" t="s">
        <v>161</v>
      </c>
      <c r="B21" s="41"/>
      <c r="C21" s="42"/>
      <c r="D21" s="42"/>
      <c r="E21" s="42">
        <v>40</v>
      </c>
      <c r="F21" s="42"/>
      <c r="G21" s="42"/>
      <c r="H21" s="42"/>
      <c r="I21" s="43"/>
      <c r="J21" s="282">
        <f t="shared" si="1"/>
        <v>40</v>
      </c>
      <c r="K21" s="284"/>
      <c r="L21" s="46">
        <f t="shared" si="0"/>
        <v>40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>
      <c r="A22" s="6" t="s">
        <v>25</v>
      </c>
      <c r="B22" s="41"/>
      <c r="C22" s="42"/>
      <c r="D22" s="42"/>
      <c r="E22" s="42">
        <v>744</v>
      </c>
      <c r="F22" s="42"/>
      <c r="G22" s="42"/>
      <c r="H22" s="42"/>
      <c r="I22" s="43"/>
      <c r="J22" s="282">
        <f t="shared" si="1"/>
        <v>744</v>
      </c>
      <c r="K22" s="284"/>
      <c r="L22" s="46">
        <f t="shared" si="0"/>
        <v>744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>
      <c r="A23" s="6" t="s">
        <v>26</v>
      </c>
      <c r="B23" s="41"/>
      <c r="C23" s="42"/>
      <c r="D23" s="42">
        <v>497</v>
      </c>
      <c r="E23" s="42"/>
      <c r="F23" s="42"/>
      <c r="G23" s="42"/>
      <c r="H23" s="42"/>
      <c r="I23" s="43"/>
      <c r="J23" s="282">
        <f t="shared" si="1"/>
        <v>497</v>
      </c>
      <c r="K23" s="284"/>
      <c r="L23" s="46">
        <f t="shared" si="0"/>
        <v>497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thickBot="1">
      <c r="A24" s="195" t="s">
        <v>27</v>
      </c>
      <c r="B24" s="33"/>
      <c r="C24" s="59"/>
      <c r="D24" s="59"/>
      <c r="E24" s="59">
        <v>1262</v>
      </c>
      <c r="F24" s="59"/>
      <c r="G24" s="59"/>
      <c r="H24" s="59"/>
      <c r="I24" s="60"/>
      <c r="J24" s="285">
        <f t="shared" si="1"/>
        <v>1262</v>
      </c>
      <c r="K24" s="283"/>
      <c r="L24" s="63">
        <f t="shared" si="0"/>
        <v>1262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">
      <c r="A25" s="7" t="s">
        <v>28</v>
      </c>
      <c r="B25" s="216">
        <v>176</v>
      </c>
      <c r="C25" s="49"/>
      <c r="D25" s="49"/>
      <c r="E25" s="49"/>
      <c r="F25" s="49"/>
      <c r="G25" s="49"/>
      <c r="H25" s="49"/>
      <c r="I25" s="50"/>
      <c r="J25" s="282">
        <f t="shared" si="1"/>
        <v>176</v>
      </c>
      <c r="K25" s="286"/>
      <c r="L25" s="40">
        <f t="shared" si="0"/>
        <v>176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>
      <c r="A26" s="6" t="s">
        <v>29</v>
      </c>
      <c r="B26" s="33">
        <v>3754</v>
      </c>
      <c r="C26" s="59"/>
      <c r="D26" s="59">
        <v>1675</v>
      </c>
      <c r="E26" s="59"/>
      <c r="F26" s="59">
        <v>223</v>
      </c>
      <c r="G26" s="59"/>
      <c r="H26" s="59"/>
      <c r="I26" s="60">
        <v>5391</v>
      </c>
      <c r="J26" s="282">
        <f t="shared" si="1"/>
        <v>11043</v>
      </c>
      <c r="K26" s="283"/>
      <c r="L26" s="46">
        <f t="shared" si="0"/>
        <v>11043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>
      <c r="A27" s="6" t="s">
        <v>30</v>
      </c>
      <c r="B27" s="41"/>
      <c r="C27" s="42">
        <v>1704</v>
      </c>
      <c r="D27" s="42"/>
      <c r="E27" s="42"/>
      <c r="F27" s="42"/>
      <c r="G27" s="42"/>
      <c r="H27" s="42"/>
      <c r="I27" s="43"/>
      <c r="J27" s="282">
        <f t="shared" si="1"/>
        <v>1704</v>
      </c>
      <c r="K27" s="284"/>
      <c r="L27" s="46">
        <f t="shared" si="0"/>
        <v>1704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31</v>
      </c>
      <c r="B28" s="41"/>
      <c r="C28" s="42"/>
      <c r="D28" s="42"/>
      <c r="E28" s="42"/>
      <c r="F28" s="42"/>
      <c r="G28" s="42"/>
      <c r="H28" s="42"/>
      <c r="I28" s="43"/>
      <c r="J28" s="282">
        <f t="shared" si="1"/>
        <v>0</v>
      </c>
      <c r="K28" s="284"/>
      <c r="L28" s="46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>
      <c r="A29" s="6" t="s">
        <v>32</v>
      </c>
      <c r="B29" s="41"/>
      <c r="C29" s="42">
        <v>702</v>
      </c>
      <c r="D29" s="42"/>
      <c r="E29" s="42"/>
      <c r="F29" s="42"/>
      <c r="G29" s="42"/>
      <c r="H29" s="42"/>
      <c r="I29" s="43"/>
      <c r="J29" s="282">
        <f t="shared" si="1"/>
        <v>702</v>
      </c>
      <c r="K29" s="284"/>
      <c r="L29" s="46">
        <f t="shared" si="0"/>
        <v>702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33</v>
      </c>
      <c r="B30" s="41"/>
      <c r="C30" s="42"/>
      <c r="D30" s="42"/>
      <c r="E30" s="42"/>
      <c r="F30" s="42"/>
      <c r="G30" s="42"/>
      <c r="H30" s="42"/>
      <c r="I30" s="43"/>
      <c r="J30" s="282">
        <f t="shared" si="1"/>
        <v>0</v>
      </c>
      <c r="K30" s="284"/>
      <c r="L30" s="46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34</v>
      </c>
      <c r="B31" s="41">
        <v>725</v>
      </c>
      <c r="C31" s="42"/>
      <c r="D31" s="42"/>
      <c r="E31" s="42"/>
      <c r="F31" s="42"/>
      <c r="G31" s="42"/>
      <c r="H31" s="42"/>
      <c r="I31" s="43"/>
      <c r="J31" s="282">
        <f t="shared" si="1"/>
        <v>725</v>
      </c>
      <c r="K31" s="284"/>
      <c r="L31" s="46">
        <f t="shared" si="0"/>
        <v>725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37</v>
      </c>
      <c r="B32" s="41">
        <v>545</v>
      </c>
      <c r="C32" s="42"/>
      <c r="D32" s="42">
        <v>1289</v>
      </c>
      <c r="E32" s="42">
        <v>171</v>
      </c>
      <c r="F32" s="42"/>
      <c r="G32" s="42"/>
      <c r="H32" s="42"/>
      <c r="I32" s="43"/>
      <c r="J32" s="282">
        <f t="shared" si="1"/>
        <v>2005</v>
      </c>
      <c r="K32" s="284"/>
      <c r="L32" s="46">
        <f t="shared" si="0"/>
        <v>2005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38</v>
      </c>
      <c r="B33" s="41"/>
      <c r="C33" s="42">
        <v>1712</v>
      </c>
      <c r="D33" s="42"/>
      <c r="E33" s="42"/>
      <c r="F33" s="42"/>
      <c r="G33" s="42"/>
      <c r="H33" s="42"/>
      <c r="I33" s="43"/>
      <c r="J33" s="282">
        <f t="shared" si="1"/>
        <v>1712</v>
      </c>
      <c r="K33" s="284"/>
      <c r="L33" s="46">
        <f t="shared" si="0"/>
        <v>1712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>
      <c r="A34" s="6" t="s">
        <v>39</v>
      </c>
      <c r="B34" s="41"/>
      <c r="C34" s="42">
        <v>388</v>
      </c>
      <c r="D34" s="42"/>
      <c r="E34" s="42"/>
      <c r="F34" s="42"/>
      <c r="G34" s="42"/>
      <c r="H34" s="42"/>
      <c r="I34" s="43"/>
      <c r="J34" s="282">
        <f t="shared" si="1"/>
        <v>388</v>
      </c>
      <c r="K34" s="284"/>
      <c r="L34" s="46">
        <f t="shared" si="0"/>
        <v>388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>
      <c r="A35" s="6" t="s">
        <v>40</v>
      </c>
      <c r="B35" s="41">
        <v>580</v>
      </c>
      <c r="C35" s="42"/>
      <c r="D35" s="42"/>
      <c r="E35" s="42"/>
      <c r="F35" s="42"/>
      <c r="G35" s="42"/>
      <c r="H35" s="42"/>
      <c r="I35" s="43">
        <v>1098</v>
      </c>
      <c r="J35" s="282">
        <f t="shared" si="1"/>
        <v>1678</v>
      </c>
      <c r="K35" s="284"/>
      <c r="L35" s="46">
        <f t="shared" si="0"/>
        <v>1678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>
      <c r="A36" s="6" t="s">
        <v>162</v>
      </c>
      <c r="B36" s="41"/>
      <c r="C36" s="42"/>
      <c r="D36" s="42"/>
      <c r="E36" s="42"/>
      <c r="F36" s="42"/>
      <c r="G36" s="42"/>
      <c r="H36" s="42"/>
      <c r="I36" s="43"/>
      <c r="J36" s="282">
        <f t="shared" si="1"/>
        <v>0</v>
      </c>
      <c r="K36" s="284"/>
      <c r="L36" s="46">
        <f t="shared" si="0"/>
        <v>0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>
      <c r="A37" s="6" t="s">
        <v>41</v>
      </c>
      <c r="B37" s="41"/>
      <c r="C37" s="42"/>
      <c r="D37" s="42"/>
      <c r="E37" s="42"/>
      <c r="F37" s="42"/>
      <c r="G37" s="42"/>
      <c r="H37" s="42"/>
      <c r="I37" s="43"/>
      <c r="J37" s="282">
        <f t="shared" si="1"/>
        <v>0</v>
      </c>
      <c r="K37" s="284"/>
      <c r="L37" s="46">
        <f t="shared" si="0"/>
        <v>0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>
      <c r="A38" s="6" t="s">
        <v>42</v>
      </c>
      <c r="B38" s="41">
        <v>360</v>
      </c>
      <c r="C38" s="42"/>
      <c r="D38" s="42"/>
      <c r="E38" s="42"/>
      <c r="F38" s="42"/>
      <c r="G38" s="42"/>
      <c r="H38" s="42"/>
      <c r="I38" s="61"/>
      <c r="J38" s="282">
        <f t="shared" si="1"/>
        <v>360</v>
      </c>
      <c r="K38" s="284"/>
      <c r="L38" s="46">
        <f t="shared" si="0"/>
        <v>360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thickBot="1">
      <c r="A39" s="6" t="s">
        <v>43</v>
      </c>
      <c r="B39" s="41"/>
      <c r="C39" s="42">
        <v>71</v>
      </c>
      <c r="D39" s="42"/>
      <c r="E39" s="42"/>
      <c r="F39" s="42"/>
      <c r="G39" s="42"/>
      <c r="H39" s="42"/>
      <c r="I39" s="61"/>
      <c r="J39" s="287">
        <f t="shared" si="1"/>
        <v>71</v>
      </c>
      <c r="K39" s="284"/>
      <c r="L39" s="63">
        <f t="shared" si="0"/>
        <v>71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thickBot="1">
      <c r="A40" s="8" t="s">
        <v>44</v>
      </c>
      <c r="B40" s="64">
        <f>B25+B26+B27+B28+B29+B30+B31+B32+B33+B34+B35+B36+B37+B38+B39</f>
        <v>6140</v>
      </c>
      <c r="C40" s="64">
        <f aca="true" t="shared" si="2" ref="C40:I40">C25+C26+C27+C28+C29+C30+C31+C32+C33+C34+C35+C36+C37+C38+C39</f>
        <v>4577</v>
      </c>
      <c r="D40" s="64">
        <f t="shared" si="2"/>
        <v>2964</v>
      </c>
      <c r="E40" s="64">
        <f t="shared" si="2"/>
        <v>171</v>
      </c>
      <c r="F40" s="64">
        <f t="shared" si="2"/>
        <v>223</v>
      </c>
      <c r="G40" s="64">
        <f t="shared" si="2"/>
        <v>0</v>
      </c>
      <c r="H40" s="64">
        <f t="shared" si="2"/>
        <v>0</v>
      </c>
      <c r="I40" s="65">
        <f t="shared" si="2"/>
        <v>6489</v>
      </c>
      <c r="J40" s="288">
        <f t="shared" si="1"/>
        <v>20564</v>
      </c>
      <c r="K40" s="289"/>
      <c r="L40" s="290">
        <f t="shared" si="0"/>
        <v>20564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thickBot="1">
      <c r="A41" s="3" t="s">
        <v>2</v>
      </c>
      <c r="B41" s="26" t="s">
        <v>3</v>
      </c>
      <c r="C41" s="27"/>
      <c r="D41" s="27"/>
      <c r="E41" s="27"/>
      <c r="F41" s="27"/>
      <c r="G41" s="27"/>
      <c r="H41" s="27"/>
      <c r="I41" s="27"/>
      <c r="J41" s="27"/>
      <c r="K41" s="9"/>
      <c r="L41" s="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thickBot="1">
      <c r="A42" s="4" t="s">
        <v>4</v>
      </c>
      <c r="B42" s="19" t="s">
        <v>5</v>
      </c>
      <c r="C42" s="20" t="s">
        <v>6</v>
      </c>
      <c r="D42" s="21" t="s">
        <v>7</v>
      </c>
      <c r="E42" s="20" t="s">
        <v>8</v>
      </c>
      <c r="F42" s="21" t="s">
        <v>9</v>
      </c>
      <c r="G42" s="20" t="s">
        <v>10</v>
      </c>
      <c r="H42" s="21" t="s">
        <v>11</v>
      </c>
      <c r="I42" s="22" t="s">
        <v>12</v>
      </c>
      <c r="J42" s="198" t="s">
        <v>13</v>
      </c>
      <c r="K42" s="181" t="s">
        <v>14</v>
      </c>
      <c r="L42" s="181" t="s">
        <v>13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>
      <c r="A43" s="195" t="s">
        <v>45</v>
      </c>
      <c r="B43" s="33">
        <v>5543</v>
      </c>
      <c r="C43" s="59"/>
      <c r="D43" s="59">
        <v>10036</v>
      </c>
      <c r="E43" s="59">
        <v>13663</v>
      </c>
      <c r="F43" s="59">
        <v>13496</v>
      </c>
      <c r="G43" s="59">
        <v>23</v>
      </c>
      <c r="H43" s="59">
        <v>170</v>
      </c>
      <c r="I43" s="60">
        <v>947</v>
      </c>
      <c r="J43" s="291">
        <f t="shared" si="1"/>
        <v>43878</v>
      </c>
      <c r="K43" s="292">
        <v>130880</v>
      </c>
      <c r="L43" s="46">
        <f t="shared" si="0"/>
        <v>174758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>
      <c r="A44" s="6" t="s">
        <v>47</v>
      </c>
      <c r="B44" s="41">
        <v>21</v>
      </c>
      <c r="C44" s="42"/>
      <c r="D44" s="42"/>
      <c r="E44" s="42"/>
      <c r="F44" s="42"/>
      <c r="G44" s="42"/>
      <c r="H44" s="42"/>
      <c r="I44" s="43"/>
      <c r="J44" s="293">
        <f t="shared" si="1"/>
        <v>21</v>
      </c>
      <c r="K44" s="294"/>
      <c r="L44" s="46">
        <f t="shared" si="0"/>
        <v>21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>
      <c r="A45" s="6" t="s">
        <v>163</v>
      </c>
      <c r="B45" s="41"/>
      <c r="C45" s="42"/>
      <c r="D45" s="42"/>
      <c r="E45" s="42"/>
      <c r="F45" s="42">
        <v>999</v>
      </c>
      <c r="G45" s="42"/>
      <c r="H45" s="42"/>
      <c r="I45" s="43"/>
      <c r="J45" s="293">
        <f t="shared" si="1"/>
        <v>999</v>
      </c>
      <c r="K45" s="294"/>
      <c r="L45" s="46">
        <f t="shared" si="0"/>
        <v>999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>
      <c r="A46" s="6" t="s">
        <v>49</v>
      </c>
      <c r="B46" s="41"/>
      <c r="C46" s="42"/>
      <c r="D46" s="42"/>
      <c r="E46" s="42">
        <v>3315</v>
      </c>
      <c r="F46" s="42"/>
      <c r="G46" s="42"/>
      <c r="H46" s="42"/>
      <c r="I46" s="43"/>
      <c r="J46" s="293">
        <f t="shared" si="1"/>
        <v>3315</v>
      </c>
      <c r="K46" s="294"/>
      <c r="L46" s="46">
        <f t="shared" si="0"/>
        <v>3315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>
      <c r="A47" s="6" t="s">
        <v>50</v>
      </c>
      <c r="B47" s="41"/>
      <c r="C47" s="42"/>
      <c r="D47" s="42"/>
      <c r="E47" s="42">
        <v>91</v>
      </c>
      <c r="F47" s="42"/>
      <c r="G47" s="42"/>
      <c r="H47" s="42"/>
      <c r="I47" s="43"/>
      <c r="J47" s="293">
        <f t="shared" si="1"/>
        <v>91</v>
      </c>
      <c r="K47" s="294"/>
      <c r="L47" s="46">
        <f t="shared" si="0"/>
        <v>91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>
      <c r="A48" s="6" t="s">
        <v>52</v>
      </c>
      <c r="B48" s="41"/>
      <c r="C48" s="42"/>
      <c r="D48" s="42"/>
      <c r="E48" s="42">
        <v>685</v>
      </c>
      <c r="F48" s="42"/>
      <c r="G48" s="42"/>
      <c r="H48" s="42"/>
      <c r="I48" s="43"/>
      <c r="J48" s="293">
        <f t="shared" si="1"/>
        <v>685</v>
      </c>
      <c r="K48" s="294"/>
      <c r="L48" s="46">
        <f t="shared" si="0"/>
        <v>685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>
      <c r="A49" s="6" t="s">
        <v>53</v>
      </c>
      <c r="B49" s="41"/>
      <c r="C49" s="42"/>
      <c r="D49" s="42"/>
      <c r="E49" s="42"/>
      <c r="F49" s="42"/>
      <c r="G49" s="42"/>
      <c r="H49" s="42"/>
      <c r="I49" s="43"/>
      <c r="J49" s="293">
        <f t="shared" si="1"/>
        <v>0</v>
      </c>
      <c r="K49" s="294"/>
      <c r="L49" s="46">
        <f t="shared" si="0"/>
        <v>0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>
      <c r="A50" s="6" t="s">
        <v>164</v>
      </c>
      <c r="B50" s="41"/>
      <c r="C50" s="42"/>
      <c r="D50" s="42"/>
      <c r="E50" s="42">
        <v>9808</v>
      </c>
      <c r="F50" s="42"/>
      <c r="G50" s="42"/>
      <c r="H50" s="42"/>
      <c r="I50" s="43"/>
      <c r="J50" s="293">
        <f t="shared" si="1"/>
        <v>9808</v>
      </c>
      <c r="K50" s="294"/>
      <c r="L50" s="46">
        <f t="shared" si="0"/>
        <v>9808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>
      <c r="A51" s="6" t="s">
        <v>165</v>
      </c>
      <c r="B51" s="41"/>
      <c r="C51" s="42"/>
      <c r="D51" s="42"/>
      <c r="E51" s="42"/>
      <c r="F51" s="42">
        <v>2</v>
      </c>
      <c r="G51" s="42"/>
      <c r="H51" s="42"/>
      <c r="I51" s="43"/>
      <c r="J51" s="293">
        <f t="shared" si="1"/>
        <v>2</v>
      </c>
      <c r="K51" s="294"/>
      <c r="L51" s="46">
        <v>2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>
      <c r="A52" s="6" t="s">
        <v>54</v>
      </c>
      <c r="B52" s="41">
        <v>28</v>
      </c>
      <c r="C52" s="42"/>
      <c r="D52" s="42">
        <v>675</v>
      </c>
      <c r="E52" s="42">
        <v>6392</v>
      </c>
      <c r="F52" s="42">
        <v>2170</v>
      </c>
      <c r="G52" s="42"/>
      <c r="H52" s="42"/>
      <c r="I52" s="43">
        <v>2521</v>
      </c>
      <c r="J52" s="293">
        <f t="shared" si="1"/>
        <v>11786</v>
      </c>
      <c r="K52" s="294">
        <v>1356</v>
      </c>
      <c r="L52" s="46">
        <f t="shared" si="0"/>
        <v>13142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>
      <c r="A53" s="6" t="s">
        <v>55</v>
      </c>
      <c r="B53" s="41"/>
      <c r="C53" s="42"/>
      <c r="D53" s="42"/>
      <c r="E53" s="42">
        <v>113</v>
      </c>
      <c r="F53" s="42"/>
      <c r="G53" s="42"/>
      <c r="H53" s="42"/>
      <c r="I53" s="43"/>
      <c r="J53" s="293">
        <f t="shared" si="1"/>
        <v>113</v>
      </c>
      <c r="K53" s="294"/>
      <c r="L53" s="46">
        <f t="shared" si="0"/>
        <v>113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>
      <c r="A54" s="6" t="s">
        <v>56</v>
      </c>
      <c r="B54" s="41"/>
      <c r="C54" s="42"/>
      <c r="D54" s="42"/>
      <c r="E54" s="42"/>
      <c r="F54" s="42"/>
      <c r="G54" s="42"/>
      <c r="H54" s="42"/>
      <c r="I54" s="43"/>
      <c r="J54" s="293">
        <f t="shared" si="1"/>
        <v>0</v>
      </c>
      <c r="K54" s="294"/>
      <c r="L54" s="46">
        <f t="shared" si="0"/>
        <v>0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>
      <c r="A55" s="6" t="s">
        <v>57</v>
      </c>
      <c r="B55" s="41"/>
      <c r="C55" s="42"/>
      <c r="D55" s="42"/>
      <c r="E55" s="42"/>
      <c r="F55" s="42"/>
      <c r="G55" s="42"/>
      <c r="H55" s="42"/>
      <c r="I55" s="43"/>
      <c r="J55" s="293">
        <f t="shared" si="1"/>
        <v>0</v>
      </c>
      <c r="K55" s="294"/>
      <c r="L55" s="46">
        <f t="shared" si="0"/>
        <v>0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>
      <c r="A56" s="6" t="s">
        <v>58</v>
      </c>
      <c r="B56" s="41"/>
      <c r="C56" s="42"/>
      <c r="D56" s="42"/>
      <c r="E56" s="42">
        <v>1564</v>
      </c>
      <c r="F56" s="42"/>
      <c r="G56" s="42"/>
      <c r="H56" s="42"/>
      <c r="I56" s="43"/>
      <c r="J56" s="293">
        <f t="shared" si="1"/>
        <v>1564</v>
      </c>
      <c r="K56" s="294"/>
      <c r="L56" s="46">
        <f t="shared" si="0"/>
        <v>1564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>
      <c r="A57" s="6" t="s">
        <v>59</v>
      </c>
      <c r="B57" s="41"/>
      <c r="C57" s="42">
        <v>3453</v>
      </c>
      <c r="D57" s="42"/>
      <c r="E57" s="42">
        <v>154</v>
      </c>
      <c r="F57" s="42"/>
      <c r="G57" s="42"/>
      <c r="H57" s="42"/>
      <c r="I57" s="43"/>
      <c r="J57" s="293">
        <f t="shared" si="1"/>
        <v>3607</v>
      </c>
      <c r="K57" s="294"/>
      <c r="L57" s="46">
        <f t="shared" si="0"/>
        <v>3607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>
      <c r="A58" s="6" t="s">
        <v>166</v>
      </c>
      <c r="B58" s="41"/>
      <c r="C58" s="42"/>
      <c r="D58" s="42"/>
      <c r="E58" s="42">
        <v>6</v>
      </c>
      <c r="F58" s="42"/>
      <c r="G58" s="42"/>
      <c r="H58" s="42"/>
      <c r="I58" s="43"/>
      <c r="J58" s="293">
        <f t="shared" si="1"/>
        <v>6</v>
      </c>
      <c r="K58" s="294"/>
      <c r="L58" s="46">
        <f t="shared" si="0"/>
        <v>6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>
      <c r="A59" s="6" t="s">
        <v>60</v>
      </c>
      <c r="B59" s="41"/>
      <c r="C59" s="42"/>
      <c r="D59" s="42"/>
      <c r="E59" s="42"/>
      <c r="F59" s="42"/>
      <c r="G59" s="42"/>
      <c r="H59" s="42"/>
      <c r="I59" s="43"/>
      <c r="J59" s="293">
        <f t="shared" si="1"/>
        <v>0</v>
      </c>
      <c r="K59" s="294"/>
      <c r="L59" s="46">
        <f t="shared" si="0"/>
        <v>0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>
      <c r="A60" s="6" t="s">
        <v>61</v>
      </c>
      <c r="B60" s="41"/>
      <c r="C60" s="42"/>
      <c r="D60" s="42">
        <v>1652</v>
      </c>
      <c r="E60" s="42"/>
      <c r="F60" s="42"/>
      <c r="G60" s="42"/>
      <c r="H60" s="42"/>
      <c r="I60" s="43">
        <v>2584</v>
      </c>
      <c r="J60" s="293">
        <f t="shared" si="1"/>
        <v>4236</v>
      </c>
      <c r="K60" s="294"/>
      <c r="L60" s="46">
        <f t="shared" si="0"/>
        <v>4236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>
      <c r="A61" s="6" t="s">
        <v>62</v>
      </c>
      <c r="B61" s="41"/>
      <c r="C61" s="42">
        <v>2454</v>
      </c>
      <c r="D61" s="42"/>
      <c r="E61" s="42"/>
      <c r="F61" s="42"/>
      <c r="G61" s="42"/>
      <c r="H61" s="42"/>
      <c r="I61" s="43"/>
      <c r="J61" s="293">
        <f t="shared" si="1"/>
        <v>2454</v>
      </c>
      <c r="K61" s="294"/>
      <c r="L61" s="46">
        <f t="shared" si="0"/>
        <v>2454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>
      <c r="A62" s="6" t="s">
        <v>167</v>
      </c>
      <c r="B62" s="41"/>
      <c r="C62" s="42"/>
      <c r="D62" s="42"/>
      <c r="E62" s="42"/>
      <c r="F62" s="42"/>
      <c r="G62" s="42"/>
      <c r="H62" s="42"/>
      <c r="I62" s="43"/>
      <c r="J62" s="293">
        <f t="shared" si="1"/>
        <v>0</v>
      </c>
      <c r="K62" s="294">
        <v>720</v>
      </c>
      <c r="L62" s="46">
        <f t="shared" si="0"/>
        <v>720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>
      <c r="A63" s="6" t="s">
        <v>63</v>
      </c>
      <c r="B63" s="41">
        <v>352</v>
      </c>
      <c r="C63" s="42"/>
      <c r="D63" s="42"/>
      <c r="E63" s="42"/>
      <c r="F63" s="42"/>
      <c r="G63" s="42"/>
      <c r="H63" s="42"/>
      <c r="I63" s="43"/>
      <c r="J63" s="293">
        <f t="shared" si="1"/>
        <v>352</v>
      </c>
      <c r="K63" s="294"/>
      <c r="L63" s="46">
        <f t="shared" si="0"/>
        <v>352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>
      <c r="A64" s="11" t="s">
        <v>168</v>
      </c>
      <c r="B64" s="80"/>
      <c r="C64" s="81"/>
      <c r="D64" s="81"/>
      <c r="E64" s="81"/>
      <c r="F64" s="81"/>
      <c r="G64" s="81"/>
      <c r="H64" s="81"/>
      <c r="I64" s="82">
        <v>522</v>
      </c>
      <c r="J64" s="293">
        <f t="shared" si="1"/>
        <v>522</v>
      </c>
      <c r="K64" s="295"/>
      <c r="L64" s="46">
        <f>SUM(J64:K64)</f>
        <v>522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>
      <c r="A65" s="6" t="s">
        <v>65</v>
      </c>
      <c r="B65" s="41"/>
      <c r="C65" s="42"/>
      <c r="D65" s="42">
        <v>681</v>
      </c>
      <c r="E65" s="42"/>
      <c r="F65" s="42">
        <v>642</v>
      </c>
      <c r="G65" s="42"/>
      <c r="H65" s="42">
        <v>3461</v>
      </c>
      <c r="I65" s="43"/>
      <c r="J65" s="293">
        <f t="shared" si="1"/>
        <v>4784</v>
      </c>
      <c r="K65" s="294">
        <v>765</v>
      </c>
      <c r="L65" s="46">
        <f t="shared" si="0"/>
        <v>5549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>
      <c r="A66" s="12" t="s">
        <v>66</v>
      </c>
      <c r="B66" s="86"/>
      <c r="C66" s="87"/>
      <c r="D66" s="87"/>
      <c r="E66" s="87"/>
      <c r="F66" s="87"/>
      <c r="G66" s="87"/>
      <c r="H66" s="87"/>
      <c r="I66" s="88"/>
      <c r="J66" s="293">
        <f t="shared" si="1"/>
        <v>0</v>
      </c>
      <c r="K66" s="296"/>
      <c r="L66" s="46">
        <f t="shared" si="0"/>
        <v>0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6" t="s">
        <v>67</v>
      </c>
      <c r="B67" s="41">
        <v>661</v>
      </c>
      <c r="C67" s="42"/>
      <c r="D67" s="42">
        <v>34</v>
      </c>
      <c r="E67" s="42">
        <v>1570</v>
      </c>
      <c r="F67" s="42">
        <v>857</v>
      </c>
      <c r="G67" s="42"/>
      <c r="H67" s="42"/>
      <c r="I67" s="43">
        <v>2291</v>
      </c>
      <c r="J67" s="293">
        <f t="shared" si="1"/>
        <v>5413</v>
      </c>
      <c r="K67" s="294"/>
      <c r="L67" s="46">
        <f t="shared" si="0"/>
        <v>5413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thickBot="1">
      <c r="A68" s="13" t="s">
        <v>70</v>
      </c>
      <c r="B68" s="227"/>
      <c r="C68" s="91">
        <v>3718</v>
      </c>
      <c r="D68" s="91"/>
      <c r="E68" s="91"/>
      <c r="F68" s="91">
        <v>140</v>
      </c>
      <c r="G68" s="91"/>
      <c r="H68" s="91"/>
      <c r="I68" s="92"/>
      <c r="J68" s="297">
        <f t="shared" si="1"/>
        <v>3858</v>
      </c>
      <c r="K68" s="298"/>
      <c r="L68" s="63">
        <f t="shared" si="0"/>
        <v>3858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>
      <c r="A69" s="208" t="s">
        <v>219</v>
      </c>
      <c r="B69" s="208"/>
      <c r="C69" s="20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>
      <c r="A70" s="95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>
      <c r="A71" s="95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>
      <c r="A72" s="95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>
      <c r="A73" s="96" t="s">
        <v>0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>
      <c r="A74" s="96" t="s">
        <v>155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.75" thickBot="1">
      <c r="A75" s="97"/>
      <c r="B75" s="97"/>
      <c r="C75" s="97"/>
      <c r="D75" s="97"/>
      <c r="E75" s="97"/>
      <c r="F75" s="97"/>
      <c r="G75" s="97"/>
      <c r="H75" s="97"/>
      <c r="I75" s="97"/>
      <c r="J75" s="98"/>
      <c r="K75" s="98"/>
      <c r="L75" s="98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.75" thickBot="1">
      <c r="A76" s="23" t="s">
        <v>2</v>
      </c>
      <c r="B76" s="187" t="s">
        <v>3</v>
      </c>
      <c r="C76" s="188"/>
      <c r="D76" s="188"/>
      <c r="E76" s="188"/>
      <c r="F76" s="188"/>
      <c r="G76" s="188"/>
      <c r="H76" s="188"/>
      <c r="I76" s="188"/>
      <c r="J76" s="189"/>
      <c r="K76" s="18" t="s">
        <v>14</v>
      </c>
      <c r="L76" s="18" t="s">
        <v>13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thickBot="1">
      <c r="A77" s="514" t="s">
        <v>4</v>
      </c>
      <c r="B77" s="19" t="s">
        <v>5</v>
      </c>
      <c r="C77" s="20" t="s">
        <v>6</v>
      </c>
      <c r="D77" s="21" t="s">
        <v>7</v>
      </c>
      <c r="E77" s="20" t="s">
        <v>8</v>
      </c>
      <c r="F77" s="21" t="s">
        <v>9</v>
      </c>
      <c r="G77" s="20" t="s">
        <v>10</v>
      </c>
      <c r="H77" s="21" t="s">
        <v>11</v>
      </c>
      <c r="I77" s="516" t="s">
        <v>12</v>
      </c>
      <c r="J77" s="207" t="s">
        <v>13</v>
      </c>
      <c r="K77" s="202"/>
      <c r="L77" s="20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.75" thickBot="1">
      <c r="A78" s="515" t="s">
        <v>71</v>
      </c>
      <c r="B78" s="301"/>
      <c r="C78" s="302">
        <v>115</v>
      </c>
      <c r="D78" s="302"/>
      <c r="E78" s="302"/>
      <c r="F78" s="302"/>
      <c r="G78" s="302"/>
      <c r="H78" s="302"/>
      <c r="I78" s="303"/>
      <c r="J78" s="304">
        <f>B78+C78+D78+E78+F78+G78+H78+I78</f>
        <v>115</v>
      </c>
      <c r="K78" s="279"/>
      <c r="L78" s="305">
        <f aca="true" t="shared" si="3" ref="L78:L112">SUM(J78:K78)</f>
        <v>115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7" t="s">
        <v>72</v>
      </c>
      <c r="B79" s="237">
        <v>697</v>
      </c>
      <c r="C79" s="238"/>
      <c r="D79" s="238">
        <v>8677</v>
      </c>
      <c r="E79" s="238">
        <v>3310</v>
      </c>
      <c r="F79" s="238">
        <v>1898</v>
      </c>
      <c r="G79" s="238">
        <v>799</v>
      </c>
      <c r="H79" s="238"/>
      <c r="I79" s="306">
        <v>2074</v>
      </c>
      <c r="J79" s="307">
        <f aca="true" t="shared" si="4" ref="J79:J112">B79+C79+D79+E79+F79+G79+H79+I79</f>
        <v>17455</v>
      </c>
      <c r="K79" s="40"/>
      <c r="L79" s="136">
        <f t="shared" si="3"/>
        <v>17455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>
      <c r="A80" s="195" t="s">
        <v>169</v>
      </c>
      <c r="B80" s="308"/>
      <c r="C80" s="309"/>
      <c r="D80" s="309"/>
      <c r="E80" s="309">
        <v>153</v>
      </c>
      <c r="F80" s="309"/>
      <c r="G80" s="309"/>
      <c r="H80" s="309"/>
      <c r="I80" s="310"/>
      <c r="J80" s="311">
        <f t="shared" si="4"/>
        <v>153</v>
      </c>
      <c r="K80" s="214"/>
      <c r="L80" s="312">
        <f t="shared" si="3"/>
        <v>153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>
      <c r="A81" s="6" t="s">
        <v>73</v>
      </c>
      <c r="B81" s="241"/>
      <c r="C81" s="85"/>
      <c r="D81" s="85"/>
      <c r="E81" s="85">
        <v>140</v>
      </c>
      <c r="F81" s="85"/>
      <c r="G81" s="85"/>
      <c r="H81" s="85"/>
      <c r="I81" s="61"/>
      <c r="J81" s="311">
        <f t="shared" si="4"/>
        <v>140</v>
      </c>
      <c r="K81" s="46"/>
      <c r="L81" s="313">
        <f t="shared" si="3"/>
        <v>140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>
      <c r="A82" s="183" t="s">
        <v>74</v>
      </c>
      <c r="B82" s="120"/>
      <c r="C82" s="106">
        <v>1006</v>
      </c>
      <c r="D82" s="106"/>
      <c r="E82" s="106"/>
      <c r="F82" s="106"/>
      <c r="G82" s="106"/>
      <c r="H82" s="106"/>
      <c r="I82" s="107"/>
      <c r="J82" s="311">
        <f t="shared" si="4"/>
        <v>1006</v>
      </c>
      <c r="K82" s="314"/>
      <c r="L82" s="313">
        <f t="shared" si="3"/>
        <v>1006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>
      <c r="A83" s="6" t="s">
        <v>75</v>
      </c>
      <c r="B83" s="120"/>
      <c r="C83" s="106"/>
      <c r="D83" s="106"/>
      <c r="E83" s="106">
        <v>27</v>
      </c>
      <c r="F83" s="106"/>
      <c r="G83" s="106"/>
      <c r="H83" s="106"/>
      <c r="I83" s="107"/>
      <c r="J83" s="311">
        <f t="shared" si="4"/>
        <v>27</v>
      </c>
      <c r="K83" s="314"/>
      <c r="L83" s="313">
        <f t="shared" si="3"/>
        <v>27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>
      <c r="A84" s="183" t="s">
        <v>76</v>
      </c>
      <c r="B84" s="120"/>
      <c r="C84" s="106"/>
      <c r="D84" s="106"/>
      <c r="E84" s="106"/>
      <c r="F84" s="106"/>
      <c r="G84" s="106"/>
      <c r="H84" s="106"/>
      <c r="I84" s="107"/>
      <c r="J84" s="311">
        <f t="shared" si="4"/>
        <v>0</v>
      </c>
      <c r="K84" s="314"/>
      <c r="L84" s="313">
        <f t="shared" si="3"/>
        <v>0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>
      <c r="A85" s="183" t="s">
        <v>77</v>
      </c>
      <c r="B85" s="120"/>
      <c r="C85" s="106"/>
      <c r="D85" s="106"/>
      <c r="E85" s="106"/>
      <c r="F85" s="106"/>
      <c r="G85" s="106"/>
      <c r="H85" s="106"/>
      <c r="I85" s="107">
        <v>1076</v>
      </c>
      <c r="J85" s="311">
        <f t="shared" si="4"/>
        <v>1076</v>
      </c>
      <c r="K85" s="314"/>
      <c r="L85" s="313">
        <f t="shared" si="3"/>
        <v>1076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>
      <c r="A86" s="12" t="s">
        <v>79</v>
      </c>
      <c r="B86" s="120"/>
      <c r="C86" s="106"/>
      <c r="D86" s="106"/>
      <c r="E86" s="106">
        <v>507</v>
      </c>
      <c r="F86" s="106"/>
      <c r="G86" s="106"/>
      <c r="H86" s="106"/>
      <c r="I86" s="107"/>
      <c r="J86" s="311">
        <f t="shared" si="4"/>
        <v>507</v>
      </c>
      <c r="K86" s="314"/>
      <c r="L86" s="313">
        <f t="shared" si="3"/>
        <v>507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>
      <c r="A87" s="12" t="s">
        <v>80</v>
      </c>
      <c r="B87" s="120">
        <v>257</v>
      </c>
      <c r="C87" s="106"/>
      <c r="D87" s="106"/>
      <c r="E87" s="106"/>
      <c r="F87" s="106"/>
      <c r="G87" s="106"/>
      <c r="H87" s="106"/>
      <c r="I87" s="107"/>
      <c r="J87" s="311">
        <f t="shared" si="4"/>
        <v>257</v>
      </c>
      <c r="K87" s="314"/>
      <c r="L87" s="313">
        <f t="shared" si="3"/>
        <v>257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12" t="s">
        <v>170</v>
      </c>
      <c r="B88" s="120"/>
      <c r="C88" s="106"/>
      <c r="D88" s="106"/>
      <c r="E88" s="106"/>
      <c r="F88" s="106"/>
      <c r="G88" s="106"/>
      <c r="H88" s="106"/>
      <c r="I88" s="107">
        <v>2144</v>
      </c>
      <c r="J88" s="311">
        <f t="shared" si="4"/>
        <v>2144</v>
      </c>
      <c r="K88" s="314"/>
      <c r="L88" s="313">
        <f t="shared" si="3"/>
        <v>2144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12" t="s">
        <v>82</v>
      </c>
      <c r="B89" s="120">
        <v>190</v>
      </c>
      <c r="C89" s="106"/>
      <c r="D89" s="106"/>
      <c r="E89" s="106"/>
      <c r="F89" s="106"/>
      <c r="G89" s="106"/>
      <c r="H89" s="106"/>
      <c r="I89" s="107"/>
      <c r="J89" s="311">
        <f t="shared" si="4"/>
        <v>190</v>
      </c>
      <c r="K89" s="314"/>
      <c r="L89" s="313">
        <f t="shared" si="3"/>
        <v>190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12" t="s">
        <v>83</v>
      </c>
      <c r="B90" s="120"/>
      <c r="C90" s="106"/>
      <c r="D90" s="106"/>
      <c r="E90" s="106"/>
      <c r="F90" s="106"/>
      <c r="G90" s="106"/>
      <c r="H90" s="106"/>
      <c r="I90" s="107">
        <v>3146</v>
      </c>
      <c r="J90" s="311">
        <f t="shared" si="4"/>
        <v>3146</v>
      </c>
      <c r="K90" s="314"/>
      <c r="L90" s="313">
        <f t="shared" si="3"/>
        <v>3146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thickBot="1">
      <c r="A91" s="13" t="s">
        <v>84</v>
      </c>
      <c r="B91" s="246"/>
      <c r="C91" s="109"/>
      <c r="D91" s="109"/>
      <c r="E91" s="109"/>
      <c r="F91" s="109">
        <v>1327</v>
      </c>
      <c r="G91" s="109"/>
      <c r="H91" s="109"/>
      <c r="I91" s="110"/>
      <c r="J91" s="315">
        <f t="shared" si="4"/>
        <v>1327</v>
      </c>
      <c r="K91" s="316">
        <v>82695</v>
      </c>
      <c r="L91" s="142">
        <f t="shared" si="3"/>
        <v>84022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thickBot="1">
      <c r="A92" s="184" t="s">
        <v>85</v>
      </c>
      <c r="B92" s="143">
        <f>SUM(B79:B91)</f>
        <v>1144</v>
      </c>
      <c r="C92" s="143">
        <f aca="true" t="shared" si="5" ref="C92:I92">C79+C80+C81+C82+C83+C84+C85+C86+C87+C88+C89+C90+C64+C91</f>
        <v>1006</v>
      </c>
      <c r="D92" s="143">
        <f t="shared" si="5"/>
        <v>8677</v>
      </c>
      <c r="E92" s="143">
        <f t="shared" si="5"/>
        <v>4137</v>
      </c>
      <c r="F92" s="143">
        <f t="shared" si="5"/>
        <v>3225</v>
      </c>
      <c r="G92" s="143">
        <f t="shared" si="5"/>
        <v>799</v>
      </c>
      <c r="H92" s="143">
        <f t="shared" si="5"/>
        <v>0</v>
      </c>
      <c r="I92" s="144">
        <f t="shared" si="5"/>
        <v>8962</v>
      </c>
      <c r="J92" s="304">
        <f t="shared" si="4"/>
        <v>27950</v>
      </c>
      <c r="K92" s="317">
        <f>SUM(K78:K91)</f>
        <v>82695</v>
      </c>
      <c r="L92" s="143">
        <f t="shared" si="3"/>
        <v>110645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195" t="s">
        <v>86</v>
      </c>
      <c r="B93" s="115"/>
      <c r="C93" s="116"/>
      <c r="D93" s="116">
        <v>1315</v>
      </c>
      <c r="E93" s="116"/>
      <c r="F93" s="116"/>
      <c r="G93" s="116"/>
      <c r="H93" s="116"/>
      <c r="I93" s="117">
        <v>3009</v>
      </c>
      <c r="J93" s="307">
        <f t="shared" si="4"/>
        <v>4324</v>
      </c>
      <c r="K93" s="269"/>
      <c r="L93" s="313">
        <f t="shared" si="3"/>
        <v>4324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6" t="s">
        <v>87</v>
      </c>
      <c r="B94" s="120"/>
      <c r="C94" s="106">
        <v>5967</v>
      </c>
      <c r="D94" s="106"/>
      <c r="E94" s="106"/>
      <c r="F94" s="106"/>
      <c r="G94" s="106"/>
      <c r="H94" s="106"/>
      <c r="I94" s="107"/>
      <c r="J94" s="311">
        <f t="shared" si="4"/>
        <v>5967</v>
      </c>
      <c r="K94" s="314"/>
      <c r="L94" s="313">
        <f t="shared" si="3"/>
        <v>5967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6" t="s">
        <v>88</v>
      </c>
      <c r="B95" s="120"/>
      <c r="C95" s="106"/>
      <c r="D95" s="106"/>
      <c r="E95" s="106">
        <v>1027</v>
      </c>
      <c r="F95" s="106"/>
      <c r="G95" s="106"/>
      <c r="H95" s="106"/>
      <c r="I95" s="107">
        <v>649</v>
      </c>
      <c r="J95" s="311">
        <f t="shared" si="4"/>
        <v>1676</v>
      </c>
      <c r="K95" s="314"/>
      <c r="L95" s="313">
        <f t="shared" si="3"/>
        <v>1676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>
      <c r="A96" s="6" t="s">
        <v>171</v>
      </c>
      <c r="B96" s="120"/>
      <c r="C96" s="106">
        <v>475</v>
      </c>
      <c r="D96" s="106"/>
      <c r="E96" s="106"/>
      <c r="F96" s="106"/>
      <c r="G96" s="106"/>
      <c r="H96" s="106"/>
      <c r="I96" s="107"/>
      <c r="J96" s="311">
        <f t="shared" si="4"/>
        <v>475</v>
      </c>
      <c r="K96" s="314"/>
      <c r="L96" s="313">
        <f t="shared" si="3"/>
        <v>475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>
      <c r="A97" s="6" t="s">
        <v>172</v>
      </c>
      <c r="B97" s="120"/>
      <c r="C97" s="106">
        <v>458</v>
      </c>
      <c r="D97" s="106"/>
      <c r="E97" s="106"/>
      <c r="F97" s="106"/>
      <c r="G97" s="106"/>
      <c r="H97" s="106"/>
      <c r="I97" s="107"/>
      <c r="J97" s="311">
        <f t="shared" si="4"/>
        <v>458</v>
      </c>
      <c r="K97" s="314"/>
      <c r="L97" s="313">
        <f t="shared" si="3"/>
        <v>458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>
      <c r="A98" s="6" t="s">
        <v>90</v>
      </c>
      <c r="B98" s="120"/>
      <c r="C98" s="106"/>
      <c r="D98" s="106"/>
      <c r="E98" s="106"/>
      <c r="F98" s="106"/>
      <c r="G98" s="106"/>
      <c r="H98" s="106"/>
      <c r="I98" s="107"/>
      <c r="J98" s="311">
        <f t="shared" si="4"/>
        <v>0</v>
      </c>
      <c r="K98" s="314"/>
      <c r="L98" s="313">
        <f t="shared" si="3"/>
        <v>0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>
      <c r="A99" s="6" t="s">
        <v>91</v>
      </c>
      <c r="B99" s="120"/>
      <c r="C99" s="106"/>
      <c r="D99" s="106"/>
      <c r="E99" s="106"/>
      <c r="F99" s="106"/>
      <c r="G99" s="106"/>
      <c r="H99" s="106"/>
      <c r="I99" s="107"/>
      <c r="J99" s="311">
        <f t="shared" si="4"/>
        <v>0</v>
      </c>
      <c r="K99" s="314"/>
      <c r="L99" s="313">
        <f t="shared" si="3"/>
        <v>0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>
      <c r="A100" s="6" t="s">
        <v>92</v>
      </c>
      <c r="B100" s="120"/>
      <c r="C100" s="106"/>
      <c r="D100" s="106"/>
      <c r="E100" s="106"/>
      <c r="F100" s="106"/>
      <c r="G100" s="106"/>
      <c r="H100" s="106"/>
      <c r="I100" s="107"/>
      <c r="J100" s="311">
        <f t="shared" si="4"/>
        <v>0</v>
      </c>
      <c r="K100" s="314">
        <v>159571</v>
      </c>
      <c r="L100" s="313">
        <f t="shared" si="3"/>
        <v>159571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>
      <c r="A101" s="6" t="s">
        <v>93</v>
      </c>
      <c r="B101" s="120">
        <v>39</v>
      </c>
      <c r="C101" s="106"/>
      <c r="D101" s="106"/>
      <c r="E101" s="106"/>
      <c r="F101" s="106"/>
      <c r="G101" s="106"/>
      <c r="H101" s="106"/>
      <c r="I101" s="107">
        <v>678</v>
      </c>
      <c r="J101" s="311">
        <f t="shared" si="4"/>
        <v>717</v>
      </c>
      <c r="K101" s="314"/>
      <c r="L101" s="313">
        <f t="shared" si="3"/>
        <v>717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>
      <c r="A102" s="6" t="s">
        <v>94</v>
      </c>
      <c r="B102" s="120"/>
      <c r="C102" s="106">
        <v>3947</v>
      </c>
      <c r="D102" s="106"/>
      <c r="E102" s="106"/>
      <c r="F102" s="106"/>
      <c r="G102" s="106"/>
      <c r="H102" s="106"/>
      <c r="I102" s="107"/>
      <c r="J102" s="311">
        <f t="shared" si="4"/>
        <v>3947</v>
      </c>
      <c r="K102" s="314"/>
      <c r="L102" s="313">
        <f t="shared" si="3"/>
        <v>3947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6" t="s">
        <v>95</v>
      </c>
      <c r="B103" s="120"/>
      <c r="C103" s="106"/>
      <c r="D103" s="106"/>
      <c r="E103" s="106">
        <v>4125</v>
      </c>
      <c r="F103" s="106">
        <v>1500</v>
      </c>
      <c r="G103" s="106"/>
      <c r="H103" s="106"/>
      <c r="I103" s="107">
        <v>1900</v>
      </c>
      <c r="J103" s="311">
        <f t="shared" si="4"/>
        <v>7525</v>
      </c>
      <c r="K103" s="314">
        <v>9586</v>
      </c>
      <c r="L103" s="313">
        <f t="shared" si="3"/>
        <v>17111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6" t="s">
        <v>96</v>
      </c>
      <c r="B104" s="120"/>
      <c r="C104" s="106">
        <v>4576</v>
      </c>
      <c r="D104" s="106"/>
      <c r="E104" s="106"/>
      <c r="F104" s="106"/>
      <c r="G104" s="106"/>
      <c r="H104" s="106"/>
      <c r="I104" s="107"/>
      <c r="J104" s="311">
        <f t="shared" si="4"/>
        <v>4576</v>
      </c>
      <c r="K104" s="314"/>
      <c r="L104" s="313">
        <f t="shared" si="3"/>
        <v>4576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6" t="s">
        <v>98</v>
      </c>
      <c r="B105" s="120"/>
      <c r="C105" s="106"/>
      <c r="D105" s="106">
        <v>32</v>
      </c>
      <c r="E105" s="106">
        <v>40</v>
      </c>
      <c r="F105" s="106">
        <v>1058</v>
      </c>
      <c r="G105" s="106"/>
      <c r="H105" s="106"/>
      <c r="I105" s="107">
        <v>3641</v>
      </c>
      <c r="J105" s="311">
        <f t="shared" si="4"/>
        <v>4771</v>
      </c>
      <c r="K105" s="314">
        <v>861</v>
      </c>
      <c r="L105" s="313">
        <f t="shared" si="3"/>
        <v>5632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>
      <c r="A106" s="6" t="s">
        <v>99</v>
      </c>
      <c r="B106" s="120"/>
      <c r="C106" s="106">
        <v>4184</v>
      </c>
      <c r="D106" s="106">
        <v>400</v>
      </c>
      <c r="E106" s="106"/>
      <c r="F106" s="106"/>
      <c r="G106" s="106"/>
      <c r="H106" s="106"/>
      <c r="I106" s="107"/>
      <c r="J106" s="311">
        <f t="shared" si="4"/>
        <v>4584</v>
      </c>
      <c r="K106" s="314"/>
      <c r="L106" s="313">
        <f t="shared" si="3"/>
        <v>4584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thickBot="1">
      <c r="A107" s="186" t="s">
        <v>100</v>
      </c>
      <c r="B107" s="255"/>
      <c r="C107" s="138">
        <v>1410</v>
      </c>
      <c r="D107" s="139"/>
      <c r="E107" s="138">
        <v>350</v>
      </c>
      <c r="F107" s="139">
        <v>117</v>
      </c>
      <c r="G107" s="138"/>
      <c r="H107" s="139"/>
      <c r="I107" s="318"/>
      <c r="J107" s="319">
        <f t="shared" si="4"/>
        <v>1877</v>
      </c>
      <c r="K107" s="267"/>
      <c r="L107" s="142">
        <f t="shared" si="3"/>
        <v>1877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>
      <c r="A108" s="182" t="s">
        <v>101</v>
      </c>
      <c r="B108" s="123"/>
      <c r="C108" s="124"/>
      <c r="D108" s="126">
        <v>7647</v>
      </c>
      <c r="E108" s="124"/>
      <c r="F108" s="126"/>
      <c r="G108" s="124">
        <v>2042</v>
      </c>
      <c r="H108" s="126"/>
      <c r="I108" s="127"/>
      <c r="J108" s="320">
        <f t="shared" si="4"/>
        <v>9689</v>
      </c>
      <c r="K108" s="270"/>
      <c r="L108" s="312">
        <f t="shared" si="3"/>
        <v>9689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>
      <c r="A109" s="6" t="s">
        <v>102</v>
      </c>
      <c r="B109" s="120"/>
      <c r="C109" s="106"/>
      <c r="D109" s="106"/>
      <c r="E109" s="106"/>
      <c r="F109" s="106"/>
      <c r="G109" s="106">
        <v>372</v>
      </c>
      <c r="H109" s="106"/>
      <c r="I109" s="107"/>
      <c r="J109" s="311">
        <f t="shared" si="4"/>
        <v>372</v>
      </c>
      <c r="K109" s="314"/>
      <c r="L109" s="313">
        <f t="shared" si="3"/>
        <v>372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>
      <c r="A110" s="6" t="s">
        <v>103</v>
      </c>
      <c r="B110" s="120"/>
      <c r="C110" s="106"/>
      <c r="D110" s="106"/>
      <c r="E110" s="106"/>
      <c r="F110" s="106"/>
      <c r="G110" s="106">
        <v>335</v>
      </c>
      <c r="H110" s="106"/>
      <c r="I110" s="107">
        <v>431</v>
      </c>
      <c r="J110" s="311">
        <f t="shared" si="4"/>
        <v>766</v>
      </c>
      <c r="K110" s="314"/>
      <c r="L110" s="313">
        <f t="shared" si="3"/>
        <v>766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.75" thickBot="1">
      <c r="A111" s="182" t="s">
        <v>104</v>
      </c>
      <c r="B111" s="123"/>
      <c r="C111" s="124"/>
      <c r="D111" s="126"/>
      <c r="E111" s="124"/>
      <c r="F111" s="126"/>
      <c r="G111" s="124"/>
      <c r="H111" s="126"/>
      <c r="I111" s="127">
        <v>822</v>
      </c>
      <c r="J111" s="315">
        <f t="shared" si="4"/>
        <v>822</v>
      </c>
      <c r="K111" s="267"/>
      <c r="L111" s="313">
        <f t="shared" si="3"/>
        <v>822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.75" thickBot="1">
      <c r="A112" s="8" t="s">
        <v>105</v>
      </c>
      <c r="B112" s="143">
        <f aca="true" t="shared" si="6" ref="B112:I112">B108+B109+B110+B111</f>
        <v>0</v>
      </c>
      <c r="C112" s="143">
        <f t="shared" si="6"/>
        <v>0</v>
      </c>
      <c r="D112" s="143">
        <f t="shared" si="6"/>
        <v>7647</v>
      </c>
      <c r="E112" s="143">
        <f t="shared" si="6"/>
        <v>0</v>
      </c>
      <c r="F112" s="143">
        <f t="shared" si="6"/>
        <v>0</v>
      </c>
      <c r="G112" s="143">
        <f t="shared" si="6"/>
        <v>2749</v>
      </c>
      <c r="H112" s="143">
        <f t="shared" si="6"/>
        <v>0</v>
      </c>
      <c r="I112" s="144">
        <f t="shared" si="6"/>
        <v>1253</v>
      </c>
      <c r="J112" s="304">
        <f t="shared" si="4"/>
        <v>11649</v>
      </c>
      <c r="K112" s="317"/>
      <c r="L112" s="143">
        <f t="shared" si="3"/>
        <v>11649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>
      <c r="A113" s="208" t="s">
        <v>219</v>
      </c>
      <c r="B113" s="208"/>
      <c r="C113" s="208"/>
      <c r="D113" s="146"/>
      <c r="E113" s="146"/>
      <c r="F113" s="146"/>
      <c r="G113" s="146"/>
      <c r="H113" s="146"/>
      <c r="I113" s="146"/>
      <c r="J113" s="146"/>
      <c r="K113" s="146"/>
      <c r="L113" s="146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>
      <c r="A115" s="147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>
      <c r="A116" s="96" t="s">
        <v>106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96" t="s">
        <v>155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.75" thickBo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thickBot="1">
      <c r="A119" s="23" t="s">
        <v>2</v>
      </c>
      <c r="B119" s="187" t="s">
        <v>3</v>
      </c>
      <c r="C119" s="188"/>
      <c r="D119" s="188"/>
      <c r="E119" s="188"/>
      <c r="F119" s="188"/>
      <c r="G119" s="188"/>
      <c r="H119" s="188"/>
      <c r="I119" s="188"/>
      <c r="J119" s="189"/>
      <c r="K119" s="18" t="s">
        <v>14</v>
      </c>
      <c r="L119" s="18" t="s">
        <v>13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.75" thickBot="1">
      <c r="A120" s="181" t="s">
        <v>4</v>
      </c>
      <c r="B120" s="198" t="s">
        <v>5</v>
      </c>
      <c r="C120" s="199" t="s">
        <v>6</v>
      </c>
      <c r="D120" s="199" t="s">
        <v>7</v>
      </c>
      <c r="E120" s="199" t="s">
        <v>107</v>
      </c>
      <c r="F120" s="199" t="s">
        <v>9</v>
      </c>
      <c r="G120" s="199" t="s">
        <v>10</v>
      </c>
      <c r="H120" s="199" t="s">
        <v>11</v>
      </c>
      <c r="I120" s="200" t="s">
        <v>12</v>
      </c>
      <c r="J120" s="513" t="s">
        <v>13</v>
      </c>
      <c r="K120" s="202"/>
      <c r="L120" s="20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>
      <c r="A121" s="195" t="s">
        <v>108</v>
      </c>
      <c r="B121" s="115"/>
      <c r="C121" s="116"/>
      <c r="D121" s="116">
        <v>314</v>
      </c>
      <c r="E121" s="116">
        <v>5357</v>
      </c>
      <c r="F121" s="116">
        <v>1914</v>
      </c>
      <c r="G121" s="116"/>
      <c r="H121" s="116"/>
      <c r="I121" s="117">
        <v>1982</v>
      </c>
      <c r="J121" s="320">
        <f>B121+C121+D121+E121+F121+G121+H121+I121</f>
        <v>9567</v>
      </c>
      <c r="K121" s="269"/>
      <c r="L121" s="46">
        <f aca="true" t="shared" si="7" ref="L121:L150">SUM(J121:K121)</f>
        <v>9567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>
      <c r="A122" s="6" t="s">
        <v>109</v>
      </c>
      <c r="B122" s="120"/>
      <c r="C122" s="106">
        <v>3337</v>
      </c>
      <c r="D122" s="106"/>
      <c r="E122" s="106"/>
      <c r="F122" s="106"/>
      <c r="G122" s="106"/>
      <c r="H122" s="106"/>
      <c r="I122" s="107"/>
      <c r="J122" s="311">
        <f aca="true" t="shared" si="8" ref="J122:J151">B122+C122+D122+E122+F122+G122+H122+I122</f>
        <v>3337</v>
      </c>
      <c r="K122" s="314"/>
      <c r="L122" s="46">
        <f t="shared" si="7"/>
        <v>3337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>
      <c r="A123" s="6" t="s">
        <v>110</v>
      </c>
      <c r="B123" s="120"/>
      <c r="C123" s="106"/>
      <c r="D123" s="106"/>
      <c r="E123" s="106">
        <v>14</v>
      </c>
      <c r="F123" s="106"/>
      <c r="G123" s="106"/>
      <c r="H123" s="106"/>
      <c r="I123" s="107"/>
      <c r="J123" s="311">
        <f t="shared" si="8"/>
        <v>14</v>
      </c>
      <c r="K123" s="314"/>
      <c r="L123" s="46">
        <f t="shared" si="7"/>
        <v>14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>
      <c r="A124" s="6" t="s">
        <v>111</v>
      </c>
      <c r="B124" s="120"/>
      <c r="C124" s="106"/>
      <c r="D124" s="106"/>
      <c r="E124" s="106"/>
      <c r="F124" s="106"/>
      <c r="G124" s="106"/>
      <c r="H124" s="106"/>
      <c r="I124" s="107">
        <v>3332</v>
      </c>
      <c r="J124" s="311">
        <f t="shared" si="8"/>
        <v>3332</v>
      </c>
      <c r="K124" s="314"/>
      <c r="L124" s="46">
        <f t="shared" si="7"/>
        <v>3332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6" t="s">
        <v>112</v>
      </c>
      <c r="B125" s="120">
        <v>3</v>
      </c>
      <c r="C125" s="106"/>
      <c r="D125" s="106"/>
      <c r="E125" s="106"/>
      <c r="F125" s="106"/>
      <c r="G125" s="106"/>
      <c r="H125" s="106"/>
      <c r="I125" s="107"/>
      <c r="J125" s="311">
        <f t="shared" si="8"/>
        <v>3</v>
      </c>
      <c r="K125" s="314"/>
      <c r="L125" s="46">
        <f t="shared" si="7"/>
        <v>3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6" t="s">
        <v>113</v>
      </c>
      <c r="B126" s="120"/>
      <c r="C126" s="106"/>
      <c r="D126" s="106"/>
      <c r="E126" s="106"/>
      <c r="F126" s="106"/>
      <c r="G126" s="106"/>
      <c r="H126" s="106"/>
      <c r="I126" s="107"/>
      <c r="J126" s="311">
        <f t="shared" si="8"/>
        <v>0</v>
      </c>
      <c r="K126" s="314"/>
      <c r="L126" s="46">
        <f t="shared" si="7"/>
        <v>0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>
      <c r="A127" s="6" t="s">
        <v>114</v>
      </c>
      <c r="B127" s="120"/>
      <c r="C127" s="106"/>
      <c r="D127" s="106">
        <v>392</v>
      </c>
      <c r="E127" s="106">
        <v>2162</v>
      </c>
      <c r="F127" s="106"/>
      <c r="G127" s="106"/>
      <c r="H127" s="106"/>
      <c r="I127" s="107"/>
      <c r="J127" s="311">
        <f t="shared" si="8"/>
        <v>2554</v>
      </c>
      <c r="K127" s="314"/>
      <c r="L127" s="46">
        <f t="shared" si="7"/>
        <v>2554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>
      <c r="A128" s="6" t="s">
        <v>115</v>
      </c>
      <c r="B128" s="120"/>
      <c r="C128" s="106">
        <v>2459</v>
      </c>
      <c r="D128" s="106"/>
      <c r="E128" s="106"/>
      <c r="F128" s="106"/>
      <c r="G128" s="106"/>
      <c r="H128" s="106"/>
      <c r="I128" s="107"/>
      <c r="J128" s="311">
        <f t="shared" si="8"/>
        <v>2459</v>
      </c>
      <c r="K128" s="314"/>
      <c r="L128" s="46">
        <f t="shared" si="7"/>
        <v>2459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>
      <c r="A129" s="6" t="s">
        <v>117</v>
      </c>
      <c r="B129" s="120"/>
      <c r="C129" s="106">
        <v>26328</v>
      </c>
      <c r="D129" s="106">
        <v>16911</v>
      </c>
      <c r="E129" s="106">
        <v>8287</v>
      </c>
      <c r="F129" s="106">
        <v>12042</v>
      </c>
      <c r="G129" s="106">
        <v>1931</v>
      </c>
      <c r="H129" s="106"/>
      <c r="I129" s="107"/>
      <c r="J129" s="311">
        <f t="shared" si="8"/>
        <v>65499</v>
      </c>
      <c r="K129" s="314">
        <v>201177</v>
      </c>
      <c r="L129" s="46">
        <f t="shared" si="7"/>
        <v>266676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>
      <c r="A130" s="6" t="s">
        <v>118</v>
      </c>
      <c r="B130" s="120"/>
      <c r="C130" s="106"/>
      <c r="D130" s="106"/>
      <c r="E130" s="106"/>
      <c r="F130" s="106"/>
      <c r="G130" s="106"/>
      <c r="H130" s="106"/>
      <c r="I130" s="107">
        <v>843</v>
      </c>
      <c r="J130" s="311">
        <f t="shared" si="8"/>
        <v>843</v>
      </c>
      <c r="K130" s="314"/>
      <c r="L130" s="46">
        <f t="shared" si="7"/>
        <v>843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>
      <c r="A131" s="6" t="s">
        <v>119</v>
      </c>
      <c r="B131" s="120"/>
      <c r="C131" s="106"/>
      <c r="D131" s="106"/>
      <c r="E131" s="106"/>
      <c r="F131" s="106"/>
      <c r="G131" s="106"/>
      <c r="H131" s="106"/>
      <c r="I131" s="107"/>
      <c r="J131" s="311">
        <f t="shared" si="8"/>
        <v>0</v>
      </c>
      <c r="K131" s="314"/>
      <c r="L131" s="46">
        <f t="shared" si="7"/>
        <v>0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>
      <c r="A132" s="6" t="s">
        <v>120</v>
      </c>
      <c r="B132" s="120"/>
      <c r="C132" s="106"/>
      <c r="D132" s="106"/>
      <c r="E132" s="106"/>
      <c r="F132" s="106"/>
      <c r="G132" s="106">
        <v>1445</v>
      </c>
      <c r="H132" s="106"/>
      <c r="I132" s="107"/>
      <c r="J132" s="311">
        <f t="shared" si="8"/>
        <v>1445</v>
      </c>
      <c r="K132" s="314"/>
      <c r="L132" s="46">
        <f t="shared" si="7"/>
        <v>1445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6" t="s">
        <v>121</v>
      </c>
      <c r="B133" s="120"/>
      <c r="C133" s="106"/>
      <c r="D133" s="106"/>
      <c r="E133" s="106"/>
      <c r="F133" s="106"/>
      <c r="G133" s="106"/>
      <c r="H133" s="106"/>
      <c r="I133" s="107"/>
      <c r="J133" s="311">
        <f t="shared" si="8"/>
        <v>0</v>
      </c>
      <c r="K133" s="314">
        <v>1586</v>
      </c>
      <c r="L133" s="46">
        <f t="shared" si="7"/>
        <v>1586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>
      <c r="A134" s="6" t="s">
        <v>122</v>
      </c>
      <c r="B134" s="120">
        <v>809</v>
      </c>
      <c r="C134" s="106"/>
      <c r="D134" s="106">
        <v>43</v>
      </c>
      <c r="E134" s="106">
        <v>4002</v>
      </c>
      <c r="F134" s="106">
        <v>3820</v>
      </c>
      <c r="G134" s="106"/>
      <c r="H134" s="106"/>
      <c r="I134" s="107"/>
      <c r="J134" s="311">
        <f t="shared" si="8"/>
        <v>8674</v>
      </c>
      <c r="K134" s="314"/>
      <c r="L134" s="46">
        <f t="shared" si="7"/>
        <v>8674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>
      <c r="A135" s="6" t="s">
        <v>173</v>
      </c>
      <c r="B135" s="120"/>
      <c r="C135" s="106"/>
      <c r="D135" s="106"/>
      <c r="E135" s="106">
        <v>93</v>
      </c>
      <c r="F135" s="106"/>
      <c r="G135" s="106"/>
      <c r="H135" s="106"/>
      <c r="I135" s="107"/>
      <c r="J135" s="311">
        <f t="shared" si="8"/>
        <v>93</v>
      </c>
      <c r="K135" s="314"/>
      <c r="L135" s="46">
        <f t="shared" si="7"/>
        <v>93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>
      <c r="A136" s="6" t="s">
        <v>123</v>
      </c>
      <c r="B136" s="120"/>
      <c r="C136" s="106">
        <v>2889</v>
      </c>
      <c r="D136" s="106"/>
      <c r="E136" s="106"/>
      <c r="F136" s="106"/>
      <c r="G136" s="106"/>
      <c r="H136" s="106"/>
      <c r="I136" s="107"/>
      <c r="J136" s="311">
        <f t="shared" si="8"/>
        <v>2889</v>
      </c>
      <c r="K136" s="314"/>
      <c r="L136" s="46">
        <f t="shared" si="7"/>
        <v>2889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6" t="s">
        <v>124</v>
      </c>
      <c r="B137" s="120">
        <v>282</v>
      </c>
      <c r="C137" s="106"/>
      <c r="D137" s="106"/>
      <c r="E137" s="106"/>
      <c r="F137" s="106"/>
      <c r="G137" s="106"/>
      <c r="H137" s="106"/>
      <c r="I137" s="107"/>
      <c r="J137" s="311">
        <f t="shared" si="8"/>
        <v>282</v>
      </c>
      <c r="K137" s="314"/>
      <c r="L137" s="46">
        <f t="shared" si="7"/>
        <v>282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6" t="s">
        <v>125</v>
      </c>
      <c r="B138" s="120"/>
      <c r="C138" s="106"/>
      <c r="D138" s="106">
        <v>1269</v>
      </c>
      <c r="E138" s="106"/>
      <c r="F138" s="106"/>
      <c r="G138" s="106"/>
      <c r="H138" s="106">
        <v>487</v>
      </c>
      <c r="I138" s="107">
        <v>1469</v>
      </c>
      <c r="J138" s="311">
        <f t="shared" si="8"/>
        <v>3225</v>
      </c>
      <c r="K138" s="314"/>
      <c r="L138" s="46">
        <f t="shared" si="7"/>
        <v>3225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>
      <c r="A139" s="6" t="s">
        <v>126</v>
      </c>
      <c r="B139" s="120"/>
      <c r="C139" s="106">
        <v>127</v>
      </c>
      <c r="D139" s="106"/>
      <c r="E139" s="106"/>
      <c r="F139" s="106"/>
      <c r="G139" s="106"/>
      <c r="H139" s="106"/>
      <c r="I139" s="107"/>
      <c r="J139" s="311">
        <f t="shared" si="8"/>
        <v>127</v>
      </c>
      <c r="K139" s="314"/>
      <c r="L139" s="46">
        <f t="shared" si="7"/>
        <v>127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6" t="s">
        <v>127</v>
      </c>
      <c r="B140" s="120"/>
      <c r="C140" s="106"/>
      <c r="D140" s="106"/>
      <c r="E140" s="106">
        <v>1553</v>
      </c>
      <c r="F140" s="106"/>
      <c r="G140" s="106"/>
      <c r="H140" s="106"/>
      <c r="I140" s="107"/>
      <c r="J140" s="311">
        <f t="shared" si="8"/>
        <v>1553</v>
      </c>
      <c r="K140" s="314"/>
      <c r="L140" s="46">
        <f t="shared" si="7"/>
        <v>1553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>
      <c r="A141" s="6" t="s">
        <v>128</v>
      </c>
      <c r="B141" s="120"/>
      <c r="C141" s="106"/>
      <c r="D141" s="106"/>
      <c r="E141" s="106">
        <v>2436</v>
      </c>
      <c r="F141" s="106"/>
      <c r="G141" s="106"/>
      <c r="H141" s="106"/>
      <c r="I141" s="107"/>
      <c r="J141" s="311">
        <f t="shared" si="8"/>
        <v>2436</v>
      </c>
      <c r="K141" s="314"/>
      <c r="L141" s="46">
        <f t="shared" si="7"/>
        <v>2436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>
      <c r="A142" s="6" t="s">
        <v>129</v>
      </c>
      <c r="B142" s="120">
        <v>65</v>
      </c>
      <c r="C142" s="106"/>
      <c r="D142" s="106"/>
      <c r="E142" s="106"/>
      <c r="F142" s="106"/>
      <c r="G142" s="106"/>
      <c r="H142" s="106"/>
      <c r="I142" s="107"/>
      <c r="J142" s="311">
        <f t="shared" si="8"/>
        <v>65</v>
      </c>
      <c r="K142" s="314"/>
      <c r="L142" s="46">
        <f t="shared" si="7"/>
        <v>65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thickBot="1">
      <c r="A143" s="6" t="s">
        <v>131</v>
      </c>
      <c r="B143" s="120"/>
      <c r="C143" s="106">
        <v>30</v>
      </c>
      <c r="D143" s="106"/>
      <c r="E143" s="106"/>
      <c r="F143" s="106"/>
      <c r="G143" s="106"/>
      <c r="H143" s="106"/>
      <c r="I143" s="107"/>
      <c r="J143" s="319">
        <f t="shared" si="8"/>
        <v>30</v>
      </c>
      <c r="K143" s="314"/>
      <c r="L143" s="63">
        <f t="shared" si="7"/>
        <v>30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7" t="s">
        <v>132</v>
      </c>
      <c r="B144" s="263">
        <v>6271</v>
      </c>
      <c r="C144" s="132"/>
      <c r="D144" s="132">
        <v>3099</v>
      </c>
      <c r="E144" s="132">
        <v>5763</v>
      </c>
      <c r="F144" s="132">
        <v>1908</v>
      </c>
      <c r="G144" s="132"/>
      <c r="H144" s="132">
        <v>445</v>
      </c>
      <c r="I144" s="151">
        <v>7739</v>
      </c>
      <c r="J144" s="307">
        <f t="shared" si="8"/>
        <v>25225</v>
      </c>
      <c r="K144" s="266">
        <v>1937</v>
      </c>
      <c r="L144" s="46">
        <f t="shared" si="7"/>
        <v>27162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thickBot="1">
      <c r="A145" s="6" t="s">
        <v>133</v>
      </c>
      <c r="B145" s="120"/>
      <c r="C145" s="106">
        <v>4445</v>
      </c>
      <c r="D145" s="106"/>
      <c r="E145" s="106"/>
      <c r="F145" s="106"/>
      <c r="G145" s="106"/>
      <c r="H145" s="106"/>
      <c r="I145" s="107"/>
      <c r="J145" s="319">
        <f t="shared" si="8"/>
        <v>4445</v>
      </c>
      <c r="K145" s="314"/>
      <c r="L145" s="46">
        <f t="shared" si="7"/>
        <v>4445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thickBot="1">
      <c r="A146" s="8" t="s">
        <v>134</v>
      </c>
      <c r="B146" s="143">
        <f>SUM(B144:B145)</f>
        <v>6271</v>
      </c>
      <c r="C146" s="143">
        <f>SUM(C144:C145)</f>
        <v>4445</v>
      </c>
      <c r="D146" s="143">
        <f>SUM(D144:D145)</f>
        <v>3099</v>
      </c>
      <c r="E146" s="143">
        <f>SUM(E144:E145)</f>
        <v>5763</v>
      </c>
      <c r="F146" s="143">
        <f>SUM(F144:F145)</f>
        <v>1908</v>
      </c>
      <c r="G146" s="143"/>
      <c r="H146" s="143">
        <f>SUM(H144:H145)</f>
        <v>445</v>
      </c>
      <c r="I146" s="144">
        <f>SUM(I144:I145)</f>
        <v>7739</v>
      </c>
      <c r="J146" s="304">
        <f>SUM(J144:J145)</f>
        <v>29670</v>
      </c>
      <c r="K146" s="317">
        <f>SUM(K144:K145)</f>
        <v>1937</v>
      </c>
      <c r="L146" s="317">
        <f t="shared" si="7"/>
        <v>31607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>
      <c r="A147" s="182" t="s">
        <v>135</v>
      </c>
      <c r="B147" s="123">
        <v>286</v>
      </c>
      <c r="C147" s="124"/>
      <c r="D147" s="126"/>
      <c r="E147" s="124"/>
      <c r="F147" s="126"/>
      <c r="G147" s="124"/>
      <c r="H147" s="126">
        <v>59</v>
      </c>
      <c r="I147" s="127">
        <v>5054</v>
      </c>
      <c r="J147" s="307">
        <f t="shared" si="8"/>
        <v>5399</v>
      </c>
      <c r="K147" s="270"/>
      <c r="L147" s="46">
        <f t="shared" si="7"/>
        <v>5399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6" t="s">
        <v>136</v>
      </c>
      <c r="B148" s="120"/>
      <c r="C148" s="106">
        <v>1515</v>
      </c>
      <c r="D148" s="106"/>
      <c r="E148" s="106"/>
      <c r="F148" s="106"/>
      <c r="G148" s="106"/>
      <c r="H148" s="106"/>
      <c r="I148" s="107"/>
      <c r="J148" s="311">
        <f t="shared" si="8"/>
        <v>1515</v>
      </c>
      <c r="K148" s="314"/>
      <c r="L148" s="46">
        <f t="shared" si="7"/>
        <v>1515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.75" thickBot="1">
      <c r="A149" s="186" t="s">
        <v>137</v>
      </c>
      <c r="B149" s="123">
        <v>282</v>
      </c>
      <c r="C149" s="124"/>
      <c r="D149" s="126"/>
      <c r="E149" s="124"/>
      <c r="F149" s="126"/>
      <c r="G149" s="124"/>
      <c r="H149" s="126"/>
      <c r="I149" s="127"/>
      <c r="J149" s="319">
        <f t="shared" si="8"/>
        <v>282</v>
      </c>
      <c r="K149" s="267"/>
      <c r="L149" s="46">
        <f t="shared" si="7"/>
        <v>282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.75" thickBot="1">
      <c r="A150" s="196" t="s">
        <v>138</v>
      </c>
      <c r="B150" s="159">
        <f>B147+B148+B149</f>
        <v>568</v>
      </c>
      <c r="C150" s="159">
        <f aca="true" t="shared" si="9" ref="C150:I150">C147+C148+C149</f>
        <v>1515</v>
      </c>
      <c r="D150" s="159">
        <f t="shared" si="9"/>
        <v>0</v>
      </c>
      <c r="E150" s="159">
        <f t="shared" si="9"/>
        <v>0</v>
      </c>
      <c r="F150" s="159">
        <f t="shared" si="9"/>
        <v>0</v>
      </c>
      <c r="G150" s="159">
        <f t="shared" si="9"/>
        <v>0</v>
      </c>
      <c r="H150" s="159">
        <f t="shared" si="9"/>
        <v>59</v>
      </c>
      <c r="I150" s="160">
        <f t="shared" si="9"/>
        <v>5054</v>
      </c>
      <c r="J150" s="321">
        <f t="shared" si="8"/>
        <v>7196</v>
      </c>
      <c r="K150" s="322"/>
      <c r="L150" s="322">
        <f t="shared" si="7"/>
        <v>7196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thickBot="1" thickTop="1">
      <c r="A151" s="197" t="s">
        <v>139</v>
      </c>
      <c r="B151" s="163">
        <f>B8+B9+B10+B11+B12+B13+B14+B15+B16+B17+B18+B19+B20+B21+B22+B23+B24+B25+B26+B27+B28+B29+B30+B31+B32+B33+B34+B35+B36+B37+B38+B39+B43+B44+B45+B46+B47+B48+B49+B50+B52+B53+B54+B55+B56+B57+B58+B59+B60+B61+B62+B63+B65+B66+B67+B68+B78+B92+B93+B94+B95+B96+B97+B98+B99+B100+B101+B102+B103+B104+B105+B106+B107+B112+B121+B122+B123+B124+B125+B126+B127+B128+B129+B130+B131+B132+B133+B134+B135+B136+B137+B138++B139+B140+B141+B142+B143+B144+B145+B150</f>
        <v>24651</v>
      </c>
      <c r="C151" s="163">
        <f>C8+C9+C10+C11+C12+C13+C14+C15+C16+C17+C18+C19+C20+C21+C22+C23+C24+C25+C26+C27+C28+C29+C30+C31+C32+C33+C34+C35+C36+C37+C38+C39+C43+C44+C45+C46+C47+C48+C49+C50+C52+C53+C54+C55+C56+C57+C58+C59+C60+C61+C62+C63+C65+C66+C67+C68+C78+C92+C93+C94+C95+C96+C97+C98+C99+C100+C101+C102+C103+C104+C105+C106+C107+C112+C121+C122+C123+C124+C125+C126+C127+C128+C129+C130+C131+C132+C133+C134+C135+C136+C137+C138++C139+C140+C141+C142+C143+C144+C145+C150</f>
        <v>83379</v>
      </c>
      <c r="D151" s="163">
        <f>D8+D9+D10+D11+D12+D13+D14+D15+D16+D17+D18+D19+D20+D21+D22+D23+D24+D25+D26+D27+D28+D29+D30+D31+D32+D33+D34+D35+D36+D37+D38+D39+D43+D44+D45+D46+D47+D48+D49+D50+D52+D53+D54+D55+D56+D57+D58+D59+D60+D61+D62+D63+D65+D66+D67+D68+D78+D92+D93+D94+D95+D96+D97+D98+D99+D100+D101+D102+D103+D104+D105+D106+D107+D112+D121+D122+D123+D124+D125+D126+D127+D128+D129+D130+D131+D132+D133+D134+D135+D136+D137+D138++D139+D140+D141+D142+D143+D144+D145+D150</f>
        <v>60597</v>
      </c>
      <c r="E151" s="163">
        <f>E8+E9+E10+E11+E12+E13+E14+E15+E16+E17+E18+E19+E20+E21+E22+E23+E24+E25+E26+E27+E28+E29+E30+E31+E32+E33+E34+E35+E36+E37+E38+E39+E43+E44+E45+E46+E47+E48+E49+E50+E52+E53+E54+E55+E56+E57+E58+E59+E60+E61+E62+E63+E65+E66+E67+E68+E78+E92+E93+E94+E95+E96+E97+E98+E99+E100+E101+E102+E103+E104+E105+E106+E107+E112+E121+E122+E123+E124+E125+E126+E127+E128+E129+E130+E131+E132+E133+E134+E135+E136+E137+E138++E139+E140+E141+E142+E143+E144+E145+E150</f>
        <v>92256</v>
      </c>
      <c r="F151" s="163">
        <v>46842</v>
      </c>
      <c r="G151" s="163">
        <f>G8+G9+G10+G11+G12+G13+G14+G15+G16+G17+G18+G19+G20+G21+G22+G23+G24+G25+G26+G27+G28+G29+G30+G31+G32+G33+G34+G35+G36+G37+G38+G39+G43+G44+G45+G46+G47+G48+G49+G50+G52+G53+G54+G55+G56+G57+G58+G59+G60+G61+G62+G63+G65+G66+G67+G68+G78+G92+G93+G94+G95+G96+G97+G98+G99+G100+G101+G102+G103+G104+G105+G106+G107+G112+G121+G122+G123+G124+G125+G126+G127+G128+G129+G130+G131+G132+G133+G134+G135+G136+G137+G138++G139+G140+G141+G142+G143+G144+G145+G150</f>
        <v>7328</v>
      </c>
      <c r="H151" s="163">
        <f>H8+H9+H10+H11+H12+H13+H14+H15+H16+H17+H18+H19+H20+H21+H22+H23+H24+H25+H26+H27+H28+H29+H30+H31+H32+H33+H34+H35+H36+H37+H38+H39+H43+H44+H45+H46+H47+H48+H49+H50+H52+H53+H54+H55+H56+H57+H58+H59+H60+H61+H62+H63+H65+H66+H67+H68+H78+H92+H93+H94+H95+H96+H97+H98+H99+H100+H101+H102+H103+H104+H105+H106+H107+H112+H121+H122+H123+H124+H125+H126+H127+H128+H129+H130+H131+H132+H133+H134+H135+H136+H137+H138++H139+H140+H141+H142+H143+H144+H145+H150</f>
        <v>4622</v>
      </c>
      <c r="I151" s="164">
        <f>I8+I9+I10+I11+I12+I13+I14+I15+I16+I17+I18+I19+I20+I21+I22+I23+I24+I25+I26+I27+I28+I29+I30+I31+I32+I33+I34+I35+I36+I37+I38+I39+I43+I44+I45+I46+I47+I48+I49+I50+I52+I53+I54+I55+I56+I57+I58+I59+I60+I61+I62+I63+I65+I66+I67+I68+I78+I92+I93+I94+I95+I96+I97+I98+I99+I100+I101+I102+I103+I104+I105+I106+I107+I112+I121+I122+I123+I124+I125+I126+I127+I128+I129+I130+I131+I132+I133+I134+I135+I136+I137+I138++I139+I140+I141+I142+I143+I144+I145+I150</f>
        <v>62675</v>
      </c>
      <c r="J151" s="323">
        <f t="shared" si="8"/>
        <v>382350</v>
      </c>
      <c r="K151" s="324">
        <f>K8+K9+K10+K11+K12+K13+K14+K15+K16+K17+K18+K19+K20+K21+K22+K23+K24+K25+K26+K27+K28+K29+K30+K31+K32+K33+K34+K35+K36+K37+K38+K39+K43+K44+K45+K46+K47+K48+K49+K50+K52+K53+K54+K55+K56+K57+K58+K59+K60+K61+K62+K63+K65+K66+K67+K68+K78+K92+K93+K94+K95+K96+K97+K98+K99+K100+K101+K102+K103+K104+K105+K106+K107+K112+K121+K122+K123+K124+K125+K126+K127+K128+K129+K130+K131+K132+K133+K134+K135+K136+K137+K138++K139+K140+K141+K142+K143+K144+K145+K150</f>
        <v>591966</v>
      </c>
      <c r="L151" s="324">
        <f>SUM(J151:K151)</f>
        <v>974316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325" t="s">
        <v>217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>
      <c r="A153" s="208" t="s">
        <v>219</v>
      </c>
      <c r="B153" s="208"/>
      <c r="C153" s="208"/>
      <c r="D153" s="146"/>
      <c r="E153" s="146"/>
      <c r="F153" s="146"/>
      <c r="G153" s="146"/>
      <c r="H153" s="146"/>
      <c r="I153" s="146"/>
      <c r="J153" s="146"/>
      <c r="K153" s="146"/>
      <c r="L153" s="146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29"/>
      <c r="B154" s="169"/>
      <c r="C154" s="169"/>
      <c r="D154" s="169"/>
      <c r="E154" s="169"/>
      <c r="F154" s="169"/>
      <c r="G154" s="169"/>
      <c r="H154" s="169"/>
      <c r="I154" s="169"/>
      <c r="J154" s="146"/>
      <c r="K154" s="146"/>
      <c r="L154" s="146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>
      <c r="A155" s="170"/>
      <c r="B155" s="171"/>
      <c r="C155" s="171"/>
      <c r="D155" s="171"/>
      <c r="E155" s="171"/>
      <c r="F155" s="171"/>
      <c r="G155" s="171"/>
      <c r="H155" s="171"/>
      <c r="I155" s="171"/>
      <c r="J155" s="148"/>
      <c r="K155" s="148"/>
      <c r="L155" s="148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>
      <c r="A156" s="172"/>
      <c r="B156" s="173"/>
      <c r="C156" s="173"/>
      <c r="D156" s="173"/>
      <c r="E156" s="173"/>
      <c r="F156" s="173"/>
      <c r="G156" s="173"/>
      <c r="H156" s="173"/>
      <c r="I156" s="173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9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>
      <c r="A158" s="96" t="s">
        <v>140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>
      <c r="A159" s="96" t="s">
        <v>155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thickBot="1">
      <c r="A160" s="97"/>
      <c r="B160" s="97"/>
      <c r="C160" s="97"/>
      <c r="D160" s="97"/>
      <c r="E160" s="97"/>
      <c r="F160" s="97"/>
      <c r="G160" s="97"/>
      <c r="H160" s="97"/>
      <c r="I160" s="97"/>
      <c r="J160" s="98"/>
      <c r="K160" s="98"/>
      <c r="L160" s="98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thickBot="1">
      <c r="A161" s="23" t="s">
        <v>141</v>
      </c>
      <c r="B161" s="187" t="s">
        <v>3</v>
      </c>
      <c r="C161" s="188"/>
      <c r="D161" s="188"/>
      <c r="E161" s="188"/>
      <c r="F161" s="188"/>
      <c r="G161" s="188"/>
      <c r="H161" s="188"/>
      <c r="I161" s="188"/>
      <c r="J161" s="188"/>
      <c r="K161" s="18" t="s">
        <v>14</v>
      </c>
      <c r="L161" s="18" t="s">
        <v>13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thickBot="1">
      <c r="A162" s="181" t="s">
        <v>4</v>
      </c>
      <c r="B162" s="203" t="s">
        <v>5</v>
      </c>
      <c r="C162" s="204" t="s">
        <v>6</v>
      </c>
      <c r="D162" s="205" t="s">
        <v>7</v>
      </c>
      <c r="E162" s="204" t="s">
        <v>8</v>
      </c>
      <c r="F162" s="205" t="s">
        <v>9</v>
      </c>
      <c r="G162" s="204" t="s">
        <v>10</v>
      </c>
      <c r="H162" s="205" t="s">
        <v>11</v>
      </c>
      <c r="I162" s="206" t="s">
        <v>12</v>
      </c>
      <c r="J162" s="207" t="s">
        <v>13</v>
      </c>
      <c r="K162" s="202"/>
      <c r="L162" s="20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>
      <c r="A163" s="7" t="s">
        <v>142</v>
      </c>
      <c r="B163" s="174">
        <v>574</v>
      </c>
      <c r="C163" s="175"/>
      <c r="D163" s="175"/>
      <c r="E163" s="175"/>
      <c r="F163" s="175"/>
      <c r="G163" s="175"/>
      <c r="H163" s="175"/>
      <c r="I163" s="176"/>
      <c r="J163" s="292">
        <f aca="true" t="shared" si="10" ref="J163:J176">SUM(B163:I163)</f>
        <v>574</v>
      </c>
      <c r="K163" s="327"/>
      <c r="L163" s="328">
        <f aca="true" t="shared" si="11" ref="L163:L177">SUM(J163:K163)</f>
        <v>574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>
      <c r="A164" s="195" t="s">
        <v>174</v>
      </c>
      <c r="B164" s="177"/>
      <c r="C164" s="178"/>
      <c r="D164" s="178"/>
      <c r="E164" s="178"/>
      <c r="F164" s="178"/>
      <c r="G164" s="178"/>
      <c r="H164" s="178">
        <v>503</v>
      </c>
      <c r="I164" s="179"/>
      <c r="J164" s="294">
        <f t="shared" si="10"/>
        <v>503</v>
      </c>
      <c r="K164" s="329"/>
      <c r="L164" s="330">
        <f t="shared" si="11"/>
        <v>503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>
      <c r="A165" s="6" t="s">
        <v>143</v>
      </c>
      <c r="B165" s="86"/>
      <c r="C165" s="87">
        <v>4558</v>
      </c>
      <c r="D165" s="87">
        <v>4230</v>
      </c>
      <c r="E165" s="87"/>
      <c r="F165" s="87">
        <v>1591</v>
      </c>
      <c r="G165" s="87"/>
      <c r="H165" s="87">
        <v>3623</v>
      </c>
      <c r="I165" s="88"/>
      <c r="J165" s="294">
        <f t="shared" si="10"/>
        <v>14002</v>
      </c>
      <c r="K165" s="296"/>
      <c r="L165" s="330">
        <f t="shared" si="11"/>
        <v>14002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6" t="s">
        <v>144</v>
      </c>
      <c r="B166" s="86"/>
      <c r="C166" s="87">
        <v>9499</v>
      </c>
      <c r="D166" s="87">
        <v>6897</v>
      </c>
      <c r="E166" s="87">
        <v>5420</v>
      </c>
      <c r="F166" s="87">
        <v>7334</v>
      </c>
      <c r="G166" s="87">
        <v>862</v>
      </c>
      <c r="H166" s="87"/>
      <c r="I166" s="88"/>
      <c r="J166" s="294">
        <f t="shared" si="10"/>
        <v>30012</v>
      </c>
      <c r="K166" s="296"/>
      <c r="L166" s="330">
        <f t="shared" si="11"/>
        <v>30012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6" t="s">
        <v>175</v>
      </c>
      <c r="B167" s="86"/>
      <c r="C167" s="87"/>
      <c r="D167" s="87"/>
      <c r="E167" s="87">
        <v>838</v>
      </c>
      <c r="F167" s="87"/>
      <c r="G167" s="87"/>
      <c r="H167" s="87"/>
      <c r="I167" s="88"/>
      <c r="J167" s="294">
        <f t="shared" si="10"/>
        <v>838</v>
      </c>
      <c r="K167" s="296"/>
      <c r="L167" s="330">
        <f t="shared" si="11"/>
        <v>838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6" t="s">
        <v>145</v>
      </c>
      <c r="B168" s="86"/>
      <c r="C168" s="87"/>
      <c r="D168" s="87"/>
      <c r="E168" s="87">
        <v>1215</v>
      </c>
      <c r="F168" s="87">
        <v>319</v>
      </c>
      <c r="G168" s="87"/>
      <c r="H168" s="87"/>
      <c r="I168" s="88"/>
      <c r="J168" s="294">
        <f t="shared" si="10"/>
        <v>1534</v>
      </c>
      <c r="K168" s="296"/>
      <c r="L168" s="330">
        <f t="shared" si="11"/>
        <v>1534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6" t="s">
        <v>146</v>
      </c>
      <c r="B169" s="86"/>
      <c r="C169" s="87"/>
      <c r="D169" s="87"/>
      <c r="E169" s="87">
        <v>3</v>
      </c>
      <c r="F169" s="87"/>
      <c r="G169" s="87"/>
      <c r="H169" s="87"/>
      <c r="I169" s="88"/>
      <c r="J169" s="294">
        <f t="shared" si="10"/>
        <v>3</v>
      </c>
      <c r="K169" s="296"/>
      <c r="L169" s="330">
        <f t="shared" si="11"/>
        <v>3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>
      <c r="A170" s="6" t="s">
        <v>147</v>
      </c>
      <c r="B170" s="86">
        <v>323</v>
      </c>
      <c r="C170" s="87">
        <v>2460</v>
      </c>
      <c r="D170" s="87"/>
      <c r="E170" s="87">
        <v>3808</v>
      </c>
      <c r="F170" s="87">
        <v>5986</v>
      </c>
      <c r="G170" s="87">
        <v>2153</v>
      </c>
      <c r="H170" s="87">
        <v>2086</v>
      </c>
      <c r="I170" s="88"/>
      <c r="J170" s="294">
        <f t="shared" si="10"/>
        <v>16816</v>
      </c>
      <c r="K170" s="296">
        <v>13548</v>
      </c>
      <c r="L170" s="330">
        <f t="shared" si="11"/>
        <v>30364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>
      <c r="A171" s="6" t="s">
        <v>176</v>
      </c>
      <c r="B171" s="86"/>
      <c r="C171" s="87"/>
      <c r="D171" s="87"/>
      <c r="E171" s="87">
        <v>90</v>
      </c>
      <c r="F171" s="87"/>
      <c r="G171" s="87"/>
      <c r="H171" s="87"/>
      <c r="I171" s="88"/>
      <c r="J171" s="294">
        <f t="shared" si="10"/>
        <v>90</v>
      </c>
      <c r="K171" s="296"/>
      <c r="L171" s="330">
        <f t="shared" si="11"/>
        <v>90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>
      <c r="A172" s="6" t="s">
        <v>149</v>
      </c>
      <c r="B172" s="86"/>
      <c r="C172" s="87"/>
      <c r="D172" s="87"/>
      <c r="E172" s="87">
        <v>242</v>
      </c>
      <c r="F172" s="87"/>
      <c r="G172" s="87"/>
      <c r="H172" s="87">
        <v>7244</v>
      </c>
      <c r="I172" s="88"/>
      <c r="J172" s="294">
        <f t="shared" si="10"/>
        <v>7486</v>
      </c>
      <c r="K172" s="296"/>
      <c r="L172" s="330">
        <f t="shared" si="11"/>
        <v>7486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>
      <c r="A173" s="6" t="s">
        <v>150</v>
      </c>
      <c r="B173" s="86"/>
      <c r="C173" s="87"/>
      <c r="D173" s="87"/>
      <c r="E173" s="87"/>
      <c r="F173" s="87"/>
      <c r="G173" s="87"/>
      <c r="H173" s="87">
        <v>20606</v>
      </c>
      <c r="I173" s="88"/>
      <c r="J173" s="294">
        <f t="shared" si="10"/>
        <v>20606</v>
      </c>
      <c r="K173" s="296"/>
      <c r="L173" s="330">
        <f t="shared" si="11"/>
        <v>20606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>
      <c r="A174" s="6" t="s">
        <v>151</v>
      </c>
      <c r="B174" s="86"/>
      <c r="C174" s="87"/>
      <c r="D174" s="87"/>
      <c r="E174" s="87"/>
      <c r="F174" s="87"/>
      <c r="G174" s="87"/>
      <c r="H174" s="87">
        <v>4084</v>
      </c>
      <c r="I174" s="88"/>
      <c r="J174" s="294">
        <f t="shared" si="10"/>
        <v>4084</v>
      </c>
      <c r="K174" s="296"/>
      <c r="L174" s="330">
        <f t="shared" si="11"/>
        <v>4084</v>
      </c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>
      <c r="A175" s="6" t="s">
        <v>152</v>
      </c>
      <c r="B175" s="86"/>
      <c r="C175" s="87"/>
      <c r="D175" s="87"/>
      <c r="E175" s="87"/>
      <c r="F175" s="87"/>
      <c r="G175" s="87"/>
      <c r="H175" s="87">
        <v>4313</v>
      </c>
      <c r="I175" s="88"/>
      <c r="J175" s="294">
        <f t="shared" si="10"/>
        <v>4313</v>
      </c>
      <c r="K175" s="296"/>
      <c r="L175" s="330">
        <f t="shared" si="11"/>
        <v>4313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.75" thickBot="1">
      <c r="A176" s="6" t="s">
        <v>153</v>
      </c>
      <c r="B176" s="86"/>
      <c r="C176" s="87"/>
      <c r="D176" s="87"/>
      <c r="E176" s="87"/>
      <c r="F176" s="87"/>
      <c r="G176" s="87"/>
      <c r="H176" s="87">
        <v>2388</v>
      </c>
      <c r="I176" s="88"/>
      <c r="J176" s="331">
        <f t="shared" si="10"/>
        <v>2388</v>
      </c>
      <c r="K176" s="296"/>
      <c r="L176" s="330">
        <f t="shared" si="11"/>
        <v>2388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.75" thickBot="1">
      <c r="A177" s="8" t="s">
        <v>154</v>
      </c>
      <c r="B177" s="143">
        <f aca="true" t="shared" si="12" ref="B177:H177">SUM(B163:B176)</f>
        <v>897</v>
      </c>
      <c r="C177" s="143">
        <f t="shared" si="12"/>
        <v>16517</v>
      </c>
      <c r="D177" s="143">
        <f t="shared" si="12"/>
        <v>11127</v>
      </c>
      <c r="E177" s="143">
        <f t="shared" si="12"/>
        <v>11616</v>
      </c>
      <c r="F177" s="143">
        <f t="shared" si="12"/>
        <v>15230</v>
      </c>
      <c r="G177" s="143">
        <f t="shared" si="12"/>
        <v>3015</v>
      </c>
      <c r="H177" s="143">
        <f t="shared" si="12"/>
        <v>44847</v>
      </c>
      <c r="I177" s="144"/>
      <c r="J177" s="317">
        <f>SUM(J163:J176)</f>
        <v>103249</v>
      </c>
      <c r="K177" s="317">
        <f>SUM(K163:K176)</f>
        <v>13548</v>
      </c>
      <c r="L177" s="317">
        <f t="shared" si="11"/>
        <v>116797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208" t="s">
        <v>219</v>
      </c>
      <c r="B178" s="208"/>
      <c r="C178" s="208"/>
      <c r="D178" s="146"/>
      <c r="E178" s="146"/>
      <c r="F178" s="146"/>
      <c r="G178" s="146"/>
      <c r="H178" s="146"/>
      <c r="I178" s="146"/>
      <c r="J178" s="146"/>
      <c r="K178" s="146"/>
      <c r="L178" s="146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145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23">
    <mergeCell ref="A178:C178"/>
    <mergeCell ref="A158:L158"/>
    <mergeCell ref="A159:L159"/>
    <mergeCell ref="B161:J161"/>
    <mergeCell ref="K161:K162"/>
    <mergeCell ref="L161:L162"/>
    <mergeCell ref="A69:C69"/>
    <mergeCell ref="A113:C113"/>
    <mergeCell ref="A153:C153"/>
    <mergeCell ref="A117:L117"/>
    <mergeCell ref="B119:J119"/>
    <mergeCell ref="K119:K120"/>
    <mergeCell ref="L119:L120"/>
    <mergeCell ref="B76:J76"/>
    <mergeCell ref="K76:K77"/>
    <mergeCell ref="L76:L77"/>
    <mergeCell ref="A116:L116"/>
    <mergeCell ref="A73:L73"/>
    <mergeCell ref="A74:L74"/>
    <mergeCell ref="A3:L3"/>
    <mergeCell ref="A4:L4"/>
    <mergeCell ref="K6:K7"/>
    <mergeCell ref="L6:L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zoomScale="55" zoomScaleNormal="55" zoomScalePageLayoutView="0" workbookViewId="0" topLeftCell="A119">
      <selection activeCell="B128" sqref="B128:L129"/>
    </sheetView>
  </sheetViews>
  <sheetFormatPr defaultColWidth="11.421875" defaultRowHeight="12.75"/>
  <cols>
    <col min="1" max="1" width="35.8515625" style="1" customWidth="1"/>
    <col min="2" max="9" width="9.7109375" style="1" customWidth="1"/>
    <col min="10" max="10" width="9.7109375" style="2" customWidth="1"/>
    <col min="11" max="12" width="9.7109375" style="1" customWidth="1"/>
    <col min="13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33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30" t="s">
        <v>177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33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519"/>
      <c r="K6" s="18" t="s">
        <v>14</v>
      </c>
      <c r="L6" s="17" t="s">
        <v>13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516" t="s">
        <v>12</v>
      </c>
      <c r="J7" s="520" t="s">
        <v>13</v>
      </c>
      <c r="K7" s="194"/>
      <c r="L7" s="194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17" t="s">
        <v>178</v>
      </c>
      <c r="B8" s="334"/>
      <c r="C8" s="36"/>
      <c r="D8" s="36"/>
      <c r="E8" s="36"/>
      <c r="F8" s="36"/>
      <c r="G8" s="36"/>
      <c r="H8" s="36"/>
      <c r="I8" s="335">
        <v>165</v>
      </c>
      <c r="J8" s="336">
        <f aca="true" t="shared" si="0" ref="J8:J13">B8+C8+D8+E8+F8+G8+H8+I8</f>
        <v>165</v>
      </c>
      <c r="K8" s="337"/>
      <c r="L8" s="338">
        <f aca="true" t="shared" si="1" ref="L8:L15">SUM(J8:K8)</f>
        <v>165</v>
      </c>
      <c r="M8" s="29"/>
      <c r="N8" s="29"/>
      <c r="O8" s="29"/>
      <c r="P8" s="29"/>
      <c r="Q8" s="29"/>
      <c r="R8" s="29">
        <v>3604</v>
      </c>
      <c r="S8" s="29"/>
      <c r="T8" s="29"/>
      <c r="U8" s="29"/>
      <c r="V8" s="29"/>
      <c r="W8" s="29"/>
      <c r="X8" s="29"/>
      <c r="Y8" s="29"/>
      <c r="Z8" s="29"/>
    </row>
    <row r="9" spans="1:26" ht="12">
      <c r="A9" s="183" t="s">
        <v>15</v>
      </c>
      <c r="B9" s="41"/>
      <c r="C9" s="339">
        <v>944</v>
      </c>
      <c r="D9" s="340"/>
      <c r="E9" s="341"/>
      <c r="F9" s="339"/>
      <c r="G9" s="341"/>
      <c r="H9" s="341"/>
      <c r="I9" s="342"/>
      <c r="J9" s="343">
        <f t="shared" si="0"/>
        <v>944</v>
      </c>
      <c r="K9" s="344"/>
      <c r="L9" s="338">
        <f t="shared" si="1"/>
        <v>944</v>
      </c>
      <c r="M9" s="29"/>
      <c r="N9" s="29"/>
      <c r="O9" s="29"/>
      <c r="P9" s="29"/>
      <c r="Q9" s="29"/>
      <c r="R9" s="29">
        <v>5022</v>
      </c>
      <c r="S9" s="29"/>
      <c r="T9" s="29"/>
      <c r="U9" s="29"/>
      <c r="V9" s="29"/>
      <c r="W9" s="29"/>
      <c r="X9" s="29"/>
      <c r="Y9" s="29"/>
      <c r="Z9" s="29"/>
    </row>
    <row r="10" spans="1:26" ht="12">
      <c r="A10" s="195" t="s">
        <v>16</v>
      </c>
      <c r="B10" s="33"/>
      <c r="C10" s="29"/>
      <c r="D10" s="59"/>
      <c r="E10" s="59">
        <v>3604</v>
      </c>
      <c r="F10" s="59">
        <v>203</v>
      </c>
      <c r="G10" s="59"/>
      <c r="H10" s="59"/>
      <c r="I10" s="60"/>
      <c r="J10" s="343">
        <f t="shared" si="0"/>
        <v>3807</v>
      </c>
      <c r="K10" s="345"/>
      <c r="L10" s="346">
        <f t="shared" si="1"/>
        <v>3807</v>
      </c>
      <c r="M10" s="29"/>
      <c r="N10" s="29"/>
      <c r="O10" s="29"/>
      <c r="P10" s="29"/>
      <c r="Q10" s="29"/>
      <c r="R10" s="29">
        <v>522</v>
      </c>
      <c r="S10" s="29"/>
      <c r="T10" s="29"/>
      <c r="U10" s="29"/>
      <c r="V10" s="29"/>
      <c r="W10" s="29"/>
      <c r="X10" s="29"/>
      <c r="Y10" s="29"/>
      <c r="Z10" s="29"/>
    </row>
    <row r="11" spans="1:26" ht="12">
      <c r="A11" s="6" t="s">
        <v>17</v>
      </c>
      <c r="B11" s="41"/>
      <c r="C11" s="42">
        <v>701</v>
      </c>
      <c r="D11" s="42"/>
      <c r="E11" s="42"/>
      <c r="F11" s="42"/>
      <c r="G11" s="42"/>
      <c r="H11" s="42"/>
      <c r="I11" s="43"/>
      <c r="J11" s="343">
        <f t="shared" si="0"/>
        <v>701</v>
      </c>
      <c r="K11" s="344"/>
      <c r="L11" s="347">
        <f t="shared" si="1"/>
        <v>701</v>
      </c>
      <c r="M11" s="29"/>
      <c r="N11" s="29"/>
      <c r="O11" s="29"/>
      <c r="P11" s="29"/>
      <c r="Q11" s="29"/>
      <c r="R11" s="29">
        <v>21</v>
      </c>
      <c r="S11" s="29"/>
      <c r="T11" s="29"/>
      <c r="U11" s="29"/>
      <c r="V11" s="29"/>
      <c r="W11" s="29"/>
      <c r="X11" s="29"/>
      <c r="Y11" s="29"/>
      <c r="Z11" s="29"/>
    </row>
    <row r="12" spans="1:26" ht="12">
      <c r="A12" s="6" t="s">
        <v>18</v>
      </c>
      <c r="B12" s="41">
        <v>318</v>
      </c>
      <c r="C12" s="42"/>
      <c r="D12" s="42">
        <v>7</v>
      </c>
      <c r="E12" s="42"/>
      <c r="F12" s="42"/>
      <c r="G12" s="42"/>
      <c r="H12" s="42"/>
      <c r="I12" s="43">
        <v>789</v>
      </c>
      <c r="J12" s="343">
        <f t="shared" si="0"/>
        <v>1114</v>
      </c>
      <c r="K12" s="344"/>
      <c r="L12" s="347">
        <f t="shared" si="1"/>
        <v>1114</v>
      </c>
      <c r="M12" s="29"/>
      <c r="N12" s="29"/>
      <c r="O12" s="29"/>
      <c r="P12" s="29"/>
      <c r="Q12" s="29"/>
      <c r="R12" s="29">
        <v>3095</v>
      </c>
      <c r="S12" s="29"/>
      <c r="T12" s="29"/>
      <c r="U12" s="29"/>
      <c r="V12" s="29"/>
      <c r="W12" s="29"/>
      <c r="X12" s="29"/>
      <c r="Y12" s="29"/>
      <c r="Z12" s="29"/>
    </row>
    <row r="13" spans="1:26" ht="12.75" thickBot="1">
      <c r="A13" s="13" t="s">
        <v>179</v>
      </c>
      <c r="B13" s="41"/>
      <c r="C13" s="42"/>
      <c r="D13" s="42"/>
      <c r="E13" s="42"/>
      <c r="F13" s="42"/>
      <c r="G13" s="42">
        <v>325</v>
      </c>
      <c r="H13" s="42"/>
      <c r="I13" s="43"/>
      <c r="J13" s="348">
        <f t="shared" si="0"/>
        <v>325</v>
      </c>
      <c r="K13" s="349"/>
      <c r="L13" s="350">
        <f t="shared" si="1"/>
        <v>325</v>
      </c>
      <c r="M13" s="29"/>
      <c r="N13" s="29"/>
      <c r="O13" s="29"/>
      <c r="P13" s="29"/>
      <c r="Q13" s="29"/>
      <c r="R13" s="29">
        <v>230</v>
      </c>
      <c r="S13" s="29"/>
      <c r="T13" s="29"/>
      <c r="U13" s="29"/>
      <c r="V13" s="29"/>
      <c r="W13" s="29"/>
      <c r="X13" s="29"/>
      <c r="Y13" s="29"/>
      <c r="Z13" s="29"/>
    </row>
    <row r="14" spans="1:26" ht="12">
      <c r="A14" s="7" t="s">
        <v>21</v>
      </c>
      <c r="B14" s="47">
        <v>215</v>
      </c>
      <c r="C14" s="48"/>
      <c r="D14" s="49">
        <v>3451</v>
      </c>
      <c r="E14" s="49">
        <v>5022</v>
      </c>
      <c r="F14" s="49">
        <v>2379</v>
      </c>
      <c r="G14" s="49">
        <v>602</v>
      </c>
      <c r="H14" s="49"/>
      <c r="I14" s="50">
        <v>8018</v>
      </c>
      <c r="J14" s="351">
        <f>SUM(B14:I14)</f>
        <v>19687</v>
      </c>
      <c r="K14" s="352">
        <v>890</v>
      </c>
      <c r="L14" s="346">
        <f t="shared" si="1"/>
        <v>20577</v>
      </c>
      <c r="M14" s="29"/>
      <c r="N14" s="29"/>
      <c r="O14" s="29"/>
      <c r="P14" s="29"/>
      <c r="Q14" s="29"/>
      <c r="R14" s="29">
        <v>82</v>
      </c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22</v>
      </c>
      <c r="B15" s="52"/>
      <c r="C15" s="42"/>
      <c r="D15" s="42"/>
      <c r="E15" s="42">
        <v>522</v>
      </c>
      <c r="F15" s="42"/>
      <c r="G15" s="42"/>
      <c r="H15" s="42"/>
      <c r="I15" s="43"/>
      <c r="J15" s="336">
        <f>SUM(B15:I15)</f>
        <v>522</v>
      </c>
      <c r="K15" s="353"/>
      <c r="L15" s="347">
        <f t="shared" si="1"/>
        <v>522</v>
      </c>
      <c r="M15" s="29"/>
      <c r="N15" s="29"/>
      <c r="O15" s="29"/>
      <c r="P15" s="29"/>
      <c r="Q15" s="29"/>
      <c r="R15" s="29">
        <v>1100</v>
      </c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156</v>
      </c>
      <c r="B16" s="52"/>
      <c r="C16" s="42"/>
      <c r="D16" s="42"/>
      <c r="E16" s="42"/>
      <c r="F16" s="42"/>
      <c r="G16" s="42"/>
      <c r="H16" s="42"/>
      <c r="I16" s="43"/>
      <c r="J16" s="336"/>
      <c r="K16" s="353"/>
      <c r="L16" s="354"/>
      <c r="M16" s="29"/>
      <c r="N16" s="29"/>
      <c r="O16" s="29"/>
      <c r="P16" s="29"/>
      <c r="Q16" s="29"/>
      <c r="R16" s="29">
        <v>1027</v>
      </c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157</v>
      </c>
      <c r="B17" s="52"/>
      <c r="C17" s="42"/>
      <c r="D17" s="42"/>
      <c r="E17" s="42">
        <v>21</v>
      </c>
      <c r="F17" s="42"/>
      <c r="G17" s="42"/>
      <c r="H17" s="42"/>
      <c r="I17" s="43"/>
      <c r="J17" s="336">
        <f>SUM(B17:I17)</f>
        <v>21</v>
      </c>
      <c r="K17" s="353"/>
      <c r="L17" s="347">
        <f>SUM(J17:K17)</f>
        <v>21</v>
      </c>
      <c r="M17" s="29"/>
      <c r="N17" s="29"/>
      <c r="O17" s="29"/>
      <c r="P17" s="29"/>
      <c r="Q17" s="29"/>
      <c r="R17" s="29">
        <v>164</v>
      </c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158</v>
      </c>
      <c r="B18" s="52"/>
      <c r="C18" s="42"/>
      <c r="D18" s="42"/>
      <c r="E18" s="42">
        <v>3095</v>
      </c>
      <c r="F18" s="42"/>
      <c r="G18" s="42"/>
      <c r="H18" s="42"/>
      <c r="I18" s="43"/>
      <c r="J18" s="336">
        <f>SUM(B18:I18)</f>
        <v>3095</v>
      </c>
      <c r="K18" s="353"/>
      <c r="L18" s="347">
        <f>SUM(J18:K18)</f>
        <v>3095</v>
      </c>
      <c r="M18" s="29"/>
      <c r="N18" s="29"/>
      <c r="O18" s="29"/>
      <c r="P18" s="29"/>
      <c r="Q18" s="29"/>
      <c r="R18" s="29">
        <v>143</v>
      </c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159</v>
      </c>
      <c r="B19" s="52"/>
      <c r="C19" s="42"/>
      <c r="D19" s="42"/>
      <c r="E19" s="42"/>
      <c r="F19" s="42"/>
      <c r="G19" s="42"/>
      <c r="H19" s="42"/>
      <c r="I19" s="43"/>
      <c r="J19" s="336"/>
      <c r="K19" s="353"/>
      <c r="L19" s="354"/>
      <c r="M19" s="29"/>
      <c r="N19" s="29"/>
      <c r="O19" s="29"/>
      <c r="P19" s="29"/>
      <c r="Q19" s="29"/>
      <c r="R19" s="29">
        <v>10473</v>
      </c>
      <c r="S19" s="29"/>
      <c r="T19" s="29"/>
      <c r="U19" s="29"/>
      <c r="V19" s="29"/>
      <c r="W19" s="29"/>
      <c r="X19" s="29"/>
      <c r="Y19" s="29"/>
      <c r="Z19" s="29"/>
    </row>
    <row r="20" spans="1:26" ht="12">
      <c r="A20" s="6" t="s">
        <v>160</v>
      </c>
      <c r="B20" s="52"/>
      <c r="C20" s="42"/>
      <c r="D20" s="42"/>
      <c r="E20" s="42"/>
      <c r="F20" s="42"/>
      <c r="G20" s="42"/>
      <c r="H20" s="42"/>
      <c r="I20" s="43"/>
      <c r="J20" s="336"/>
      <c r="K20" s="353"/>
      <c r="L20" s="354"/>
      <c r="M20" s="29"/>
      <c r="N20" s="29"/>
      <c r="O20" s="29"/>
      <c r="P20" s="29"/>
      <c r="Q20" s="29"/>
      <c r="R20" s="29">
        <v>2695</v>
      </c>
      <c r="S20" s="29"/>
      <c r="T20" s="29"/>
      <c r="U20" s="29"/>
      <c r="V20" s="29"/>
      <c r="W20" s="29"/>
      <c r="X20" s="29"/>
      <c r="Y20" s="29"/>
      <c r="Z20" s="29"/>
    </row>
    <row r="21" spans="1:26" ht="12">
      <c r="A21" s="6" t="s">
        <v>24</v>
      </c>
      <c r="B21" s="52"/>
      <c r="C21" s="42"/>
      <c r="D21" s="42"/>
      <c r="E21" s="42">
        <v>230</v>
      </c>
      <c r="F21" s="42"/>
      <c r="G21" s="42"/>
      <c r="H21" s="42"/>
      <c r="I21" s="43"/>
      <c r="J21" s="336">
        <f>SUM(B21:I21)</f>
        <v>230</v>
      </c>
      <c r="K21" s="353"/>
      <c r="L21" s="347">
        <f>SUM(J21:K21)</f>
        <v>230</v>
      </c>
      <c r="M21" s="29"/>
      <c r="N21" s="29"/>
      <c r="O21" s="29"/>
      <c r="P21" s="29"/>
      <c r="Q21" s="29"/>
      <c r="R21" s="29">
        <v>417</v>
      </c>
      <c r="S21" s="29"/>
      <c r="T21" s="29"/>
      <c r="U21" s="29"/>
      <c r="V21" s="29"/>
      <c r="W21" s="29"/>
      <c r="X21" s="29"/>
      <c r="Y21" s="29"/>
      <c r="Z21" s="29"/>
    </row>
    <row r="22" spans="1:26" ht="12">
      <c r="A22" s="6" t="s">
        <v>161</v>
      </c>
      <c r="B22" s="52"/>
      <c r="C22" s="42"/>
      <c r="D22" s="42"/>
      <c r="E22" s="42"/>
      <c r="F22" s="42"/>
      <c r="G22" s="42"/>
      <c r="H22" s="42"/>
      <c r="I22" s="43"/>
      <c r="J22" s="336"/>
      <c r="K22" s="353"/>
      <c r="L22" s="354"/>
      <c r="M22" s="29"/>
      <c r="N22" s="29"/>
      <c r="O22" s="29"/>
      <c r="P22" s="29"/>
      <c r="Q22" s="29"/>
      <c r="R22" s="29">
        <v>2316</v>
      </c>
      <c r="S22" s="29"/>
      <c r="T22" s="29"/>
      <c r="U22" s="29"/>
      <c r="V22" s="29"/>
      <c r="W22" s="29"/>
      <c r="X22" s="29"/>
      <c r="Y22" s="29"/>
      <c r="Z22" s="29"/>
    </row>
    <row r="23" spans="1:26" ht="12">
      <c r="A23" s="6" t="s">
        <v>25</v>
      </c>
      <c r="B23" s="52"/>
      <c r="C23" s="42"/>
      <c r="D23" s="42"/>
      <c r="E23" s="42">
        <v>1100</v>
      </c>
      <c r="F23" s="42"/>
      <c r="G23" s="42"/>
      <c r="H23" s="42"/>
      <c r="I23" s="43"/>
      <c r="J23" s="336">
        <f>SUM(B23:I23)</f>
        <v>1100</v>
      </c>
      <c r="K23" s="353"/>
      <c r="L23" s="347">
        <f>SUM(J23:K23)</f>
        <v>1100</v>
      </c>
      <c r="M23" s="29"/>
      <c r="N23" s="29"/>
      <c r="O23" s="29"/>
      <c r="P23" s="29"/>
      <c r="Q23" s="29"/>
      <c r="R23" s="29">
        <v>5735</v>
      </c>
      <c r="S23" s="29"/>
      <c r="T23" s="29"/>
      <c r="U23" s="29"/>
      <c r="V23" s="29"/>
      <c r="W23" s="29"/>
      <c r="X23" s="29"/>
      <c r="Y23" s="29"/>
      <c r="Z23" s="29"/>
    </row>
    <row r="24" spans="1:26" ht="12">
      <c r="A24" s="6" t="s">
        <v>26</v>
      </c>
      <c r="B24" s="52"/>
      <c r="C24" s="42">
        <v>3808</v>
      </c>
      <c r="D24" s="42">
        <v>397</v>
      </c>
      <c r="E24" s="42">
        <v>82</v>
      </c>
      <c r="F24" s="42">
        <v>150</v>
      </c>
      <c r="G24" s="42"/>
      <c r="H24" s="42"/>
      <c r="I24" s="43"/>
      <c r="J24" s="336">
        <f>SUM(B24:I24)</f>
        <v>4437</v>
      </c>
      <c r="K24" s="353"/>
      <c r="L24" s="347">
        <f>SUM(J24:K24)</f>
        <v>4437</v>
      </c>
      <c r="M24" s="29"/>
      <c r="N24" s="29"/>
      <c r="O24" s="29"/>
      <c r="P24" s="29"/>
      <c r="Q24" s="29"/>
      <c r="R24" s="29">
        <v>19</v>
      </c>
      <c r="S24" s="29"/>
      <c r="T24" s="29"/>
      <c r="U24" s="29"/>
      <c r="V24" s="29"/>
      <c r="W24" s="29"/>
      <c r="X24" s="29"/>
      <c r="Y24" s="29"/>
      <c r="Z24" s="29"/>
    </row>
    <row r="25" spans="1:26" ht="12.75" thickBot="1">
      <c r="A25" s="182" t="s">
        <v>27</v>
      </c>
      <c r="B25" s="355"/>
      <c r="C25" s="356"/>
      <c r="D25" s="356"/>
      <c r="E25" s="356">
        <v>1027</v>
      </c>
      <c r="F25" s="356"/>
      <c r="G25" s="356"/>
      <c r="H25" s="356"/>
      <c r="I25" s="357"/>
      <c r="J25" s="358">
        <f>SUM(B25:I25)</f>
        <v>1027</v>
      </c>
      <c r="K25" s="359"/>
      <c r="L25" s="360">
        <f>SUM(J25:K25)</f>
        <v>1027</v>
      </c>
      <c r="M25" s="29"/>
      <c r="N25" s="29"/>
      <c r="O25" s="29"/>
      <c r="P25" s="29"/>
      <c r="Q25" s="29"/>
      <c r="R25" s="29">
        <v>18</v>
      </c>
      <c r="S25" s="29"/>
      <c r="T25" s="29"/>
      <c r="U25" s="29"/>
      <c r="V25" s="29"/>
      <c r="W25" s="29"/>
      <c r="X25" s="29"/>
      <c r="Y25" s="29"/>
      <c r="Z25" s="29"/>
    </row>
    <row r="26" spans="1:26" ht="12.75" thickBot="1">
      <c r="A26" s="8" t="s">
        <v>180</v>
      </c>
      <c r="B26" s="361">
        <f aca="true" t="shared" si="2" ref="B26:G26">SUM(B14:B25)</f>
        <v>215</v>
      </c>
      <c r="C26" s="362">
        <f t="shared" si="2"/>
        <v>3808</v>
      </c>
      <c r="D26" s="362">
        <f t="shared" si="2"/>
        <v>3848</v>
      </c>
      <c r="E26" s="362">
        <f>SUM(E14:E25)</f>
        <v>11099</v>
      </c>
      <c r="F26" s="362">
        <f t="shared" si="2"/>
        <v>2529</v>
      </c>
      <c r="G26" s="362">
        <f t="shared" si="2"/>
        <v>602</v>
      </c>
      <c r="H26" s="362"/>
      <c r="I26" s="362">
        <f>SUM(I14:I25)</f>
        <v>8018</v>
      </c>
      <c r="J26" s="363">
        <f>SUM(B26:I26)</f>
        <v>30119</v>
      </c>
      <c r="K26" s="219">
        <v>890</v>
      </c>
      <c r="L26" s="364">
        <f>SUM(J26:K26)</f>
        <v>31009</v>
      </c>
      <c r="M26" s="29"/>
      <c r="N26" s="29"/>
      <c r="O26" s="29"/>
      <c r="P26" s="29"/>
      <c r="Q26" s="29"/>
      <c r="R26" s="29">
        <v>16</v>
      </c>
      <c r="S26" s="29"/>
      <c r="T26" s="29"/>
      <c r="U26" s="29"/>
      <c r="V26" s="29"/>
      <c r="W26" s="29"/>
      <c r="X26" s="29"/>
      <c r="Y26" s="29"/>
      <c r="Z26" s="29"/>
    </row>
    <row r="27" spans="1:26" ht="12">
      <c r="A27" s="195" t="s">
        <v>32</v>
      </c>
      <c r="B27" s="33"/>
      <c r="C27" s="59">
        <v>540</v>
      </c>
      <c r="D27" s="59"/>
      <c r="E27" s="59"/>
      <c r="F27" s="59"/>
      <c r="G27" s="59"/>
      <c r="H27" s="59"/>
      <c r="I27" s="60"/>
      <c r="J27" s="336">
        <f>SUM(B27:I27)</f>
        <v>540</v>
      </c>
      <c r="K27" s="365"/>
      <c r="L27" s="366">
        <f>SUM(J27:K27)</f>
        <v>540</v>
      </c>
      <c r="M27" s="29"/>
      <c r="N27" s="29"/>
      <c r="O27" s="29"/>
      <c r="P27" s="29"/>
      <c r="Q27" s="29"/>
      <c r="R27" s="29">
        <v>180</v>
      </c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181</v>
      </c>
      <c r="B28" s="41"/>
      <c r="C28" s="42"/>
      <c r="D28" s="42"/>
      <c r="E28" s="42"/>
      <c r="F28" s="42"/>
      <c r="G28" s="42"/>
      <c r="H28" s="42"/>
      <c r="I28" s="43"/>
      <c r="J28" s="336"/>
      <c r="K28" s="367"/>
      <c r="L28" s="46"/>
      <c r="M28" s="29"/>
      <c r="N28" s="29"/>
      <c r="O28" s="29"/>
      <c r="P28" s="29"/>
      <c r="Q28" s="29"/>
      <c r="R28" s="29">
        <v>1357</v>
      </c>
      <c r="S28" s="29"/>
      <c r="T28" s="29"/>
      <c r="U28" s="29"/>
      <c r="V28" s="29"/>
      <c r="W28" s="29"/>
      <c r="X28" s="29"/>
      <c r="Y28" s="29"/>
      <c r="Z28" s="29"/>
    </row>
    <row r="29" spans="1:26" ht="12">
      <c r="A29" s="195" t="s">
        <v>28</v>
      </c>
      <c r="B29" s="33"/>
      <c r="C29" s="59"/>
      <c r="D29" s="59"/>
      <c r="E29" s="59"/>
      <c r="F29" s="59"/>
      <c r="G29" s="59"/>
      <c r="H29" s="59"/>
      <c r="I29" s="60"/>
      <c r="J29" s="336"/>
      <c r="K29" s="365"/>
      <c r="L29" s="214"/>
      <c r="M29" s="29"/>
      <c r="N29" s="29"/>
      <c r="O29" s="29"/>
      <c r="P29" s="29"/>
      <c r="Q29" s="29"/>
      <c r="R29" s="29">
        <v>310</v>
      </c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29</v>
      </c>
      <c r="B30" s="33">
        <v>2954</v>
      </c>
      <c r="C30" s="59"/>
      <c r="D30" s="59">
        <v>1173</v>
      </c>
      <c r="E30" s="59"/>
      <c r="F30" s="59">
        <v>93</v>
      </c>
      <c r="G30" s="59"/>
      <c r="H30" s="59"/>
      <c r="I30" s="60">
        <v>6440</v>
      </c>
      <c r="J30" s="336">
        <f>SUM(B30:I30)</f>
        <v>10660</v>
      </c>
      <c r="K30" s="365"/>
      <c r="L30" s="368">
        <f>SUM(J30:K30)</f>
        <v>10660</v>
      </c>
      <c r="M30" s="29"/>
      <c r="N30" s="29"/>
      <c r="O30" s="29"/>
      <c r="P30" s="29"/>
      <c r="Q30" s="29"/>
      <c r="R30" s="29">
        <v>1379</v>
      </c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30</v>
      </c>
      <c r="B31" s="41"/>
      <c r="C31" s="42">
        <v>1661</v>
      </c>
      <c r="D31" s="42"/>
      <c r="E31" s="42"/>
      <c r="F31" s="42"/>
      <c r="G31" s="42"/>
      <c r="H31" s="42"/>
      <c r="I31" s="43"/>
      <c r="J31" s="336">
        <f>SUM(B31:I31)</f>
        <v>1661</v>
      </c>
      <c r="K31" s="367"/>
      <c r="L31" s="368">
        <f>SUM(J31:K31)</f>
        <v>1661</v>
      </c>
      <c r="M31" s="29"/>
      <c r="N31" s="29"/>
      <c r="O31" s="29"/>
      <c r="P31" s="29"/>
      <c r="Q31" s="29"/>
      <c r="R31" s="29">
        <v>44</v>
      </c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31</v>
      </c>
      <c r="B32" s="41"/>
      <c r="C32" s="42"/>
      <c r="D32" s="42"/>
      <c r="E32" s="42"/>
      <c r="F32" s="42"/>
      <c r="G32" s="42"/>
      <c r="H32" s="42"/>
      <c r="I32" s="43"/>
      <c r="J32" s="336"/>
      <c r="K32" s="367"/>
      <c r="L32" s="46"/>
      <c r="M32" s="29"/>
      <c r="N32" s="29"/>
      <c r="O32" s="29"/>
      <c r="P32" s="29"/>
      <c r="Q32" s="29"/>
      <c r="R32" s="29">
        <v>2687</v>
      </c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34</v>
      </c>
      <c r="B33" s="41">
        <v>689</v>
      </c>
      <c r="C33" s="42"/>
      <c r="D33" s="42"/>
      <c r="E33" s="42"/>
      <c r="F33" s="42"/>
      <c r="G33" s="42"/>
      <c r="H33" s="42"/>
      <c r="I33" s="43"/>
      <c r="J33" s="336">
        <f aca="true" t="shared" si="3" ref="J33:J40">SUM(B33:I33)</f>
        <v>689</v>
      </c>
      <c r="K33" s="367"/>
      <c r="L33" s="368">
        <f aca="true" t="shared" si="4" ref="L33:L40">SUM(J33:K33)</f>
        <v>689</v>
      </c>
      <c r="M33" s="29"/>
      <c r="N33" s="29"/>
      <c r="O33" s="29"/>
      <c r="P33" s="29"/>
      <c r="Q33" s="29"/>
      <c r="R33" s="29">
        <v>255</v>
      </c>
      <c r="S33" s="29"/>
      <c r="T33" s="29"/>
      <c r="U33" s="29"/>
      <c r="V33" s="29"/>
      <c r="W33" s="29"/>
      <c r="X33" s="29"/>
      <c r="Y33" s="29"/>
      <c r="Z33" s="29"/>
    </row>
    <row r="34" spans="1:26" ht="12">
      <c r="A34" s="6" t="s">
        <v>37</v>
      </c>
      <c r="B34" s="41">
        <v>404</v>
      </c>
      <c r="C34" s="42"/>
      <c r="D34" s="42">
        <v>602</v>
      </c>
      <c r="E34" s="42">
        <v>164</v>
      </c>
      <c r="F34" s="42"/>
      <c r="G34" s="42"/>
      <c r="H34" s="42"/>
      <c r="I34" s="43"/>
      <c r="J34" s="336">
        <f t="shared" si="3"/>
        <v>1170</v>
      </c>
      <c r="K34" s="367"/>
      <c r="L34" s="368">
        <f t="shared" si="4"/>
        <v>1170</v>
      </c>
      <c r="M34" s="29"/>
      <c r="N34" s="29"/>
      <c r="O34" s="29"/>
      <c r="P34" s="29"/>
      <c r="Q34" s="29"/>
      <c r="R34" s="29">
        <v>250</v>
      </c>
      <c r="S34" s="29"/>
      <c r="T34" s="29"/>
      <c r="U34" s="29"/>
      <c r="V34" s="29"/>
      <c r="W34" s="29"/>
      <c r="X34" s="29"/>
      <c r="Y34" s="29"/>
      <c r="Z34" s="29"/>
    </row>
    <row r="35" spans="1:26" ht="12">
      <c r="A35" s="6" t="s">
        <v>38</v>
      </c>
      <c r="B35" s="41"/>
      <c r="C35" s="42">
        <v>1835</v>
      </c>
      <c r="D35" s="42"/>
      <c r="E35" s="42"/>
      <c r="F35" s="42"/>
      <c r="G35" s="42"/>
      <c r="H35" s="42"/>
      <c r="I35" s="43"/>
      <c r="J35" s="336">
        <f t="shared" si="3"/>
        <v>1835</v>
      </c>
      <c r="K35" s="367"/>
      <c r="L35" s="368">
        <f t="shared" si="4"/>
        <v>1835</v>
      </c>
      <c r="M35" s="29"/>
      <c r="N35" s="29"/>
      <c r="O35" s="29"/>
      <c r="P35" s="29"/>
      <c r="Q35" s="29"/>
      <c r="R35" s="29">
        <v>22</v>
      </c>
      <c r="S35" s="29"/>
      <c r="T35" s="29"/>
      <c r="U35" s="29"/>
      <c r="V35" s="29"/>
      <c r="W35" s="29"/>
      <c r="X35" s="29"/>
      <c r="Y35" s="29"/>
      <c r="Z35" s="29"/>
    </row>
    <row r="36" spans="1:26" ht="12">
      <c r="A36" s="6" t="s">
        <v>42</v>
      </c>
      <c r="B36" s="41">
        <v>452</v>
      </c>
      <c r="C36" s="42"/>
      <c r="D36" s="42"/>
      <c r="E36" s="42"/>
      <c r="F36" s="42"/>
      <c r="G36" s="42"/>
      <c r="H36" s="42"/>
      <c r="I36" s="61"/>
      <c r="J36" s="336">
        <f>SUM(B36:I36)</f>
        <v>452</v>
      </c>
      <c r="K36" s="367"/>
      <c r="L36" s="368">
        <f t="shared" si="4"/>
        <v>452</v>
      </c>
      <c r="M36" s="29"/>
      <c r="N36" s="29"/>
      <c r="O36" s="29"/>
      <c r="P36" s="29"/>
      <c r="Q36" s="29"/>
      <c r="R36" s="29">
        <v>157</v>
      </c>
      <c r="S36" s="29"/>
      <c r="T36" s="29"/>
      <c r="U36" s="29"/>
      <c r="V36" s="29"/>
      <c r="W36" s="29"/>
      <c r="X36" s="29"/>
      <c r="Y36" s="29"/>
      <c r="Z36" s="29"/>
    </row>
    <row r="37" spans="1:26" ht="12">
      <c r="A37" s="6" t="s">
        <v>43</v>
      </c>
      <c r="B37" s="41"/>
      <c r="C37" s="42">
        <v>57</v>
      </c>
      <c r="D37" s="42"/>
      <c r="E37" s="42"/>
      <c r="F37" s="42"/>
      <c r="G37" s="42"/>
      <c r="H37" s="42"/>
      <c r="I37" s="61"/>
      <c r="J37" s="369">
        <f>SUM(B37:I37)</f>
        <v>57</v>
      </c>
      <c r="K37" s="367"/>
      <c r="L37" s="370">
        <f t="shared" si="4"/>
        <v>57</v>
      </c>
      <c r="M37" s="29"/>
      <c r="N37" s="29"/>
      <c r="O37" s="29"/>
      <c r="P37" s="29"/>
      <c r="Q37" s="29"/>
      <c r="R37" s="29">
        <v>1161</v>
      </c>
      <c r="S37" s="29"/>
      <c r="T37" s="29"/>
      <c r="U37" s="29"/>
      <c r="V37" s="29"/>
      <c r="W37" s="29"/>
      <c r="X37" s="29"/>
      <c r="Y37" s="29"/>
      <c r="Z37" s="29"/>
    </row>
    <row r="38" spans="1:26" ht="12">
      <c r="A38" s="6" t="s">
        <v>182</v>
      </c>
      <c r="B38" s="41"/>
      <c r="C38" s="42"/>
      <c r="D38" s="42"/>
      <c r="E38" s="42"/>
      <c r="F38" s="42"/>
      <c r="G38" s="42">
        <v>90</v>
      </c>
      <c r="H38" s="42"/>
      <c r="I38" s="43"/>
      <c r="J38" s="336">
        <f t="shared" si="3"/>
        <v>90</v>
      </c>
      <c r="K38" s="367"/>
      <c r="L38" s="368">
        <f t="shared" si="4"/>
        <v>90</v>
      </c>
      <c r="M38" s="29"/>
      <c r="N38" s="29"/>
      <c r="O38" s="29"/>
      <c r="P38" s="29"/>
      <c r="Q38" s="29"/>
      <c r="R38" s="29">
        <v>40</v>
      </c>
      <c r="S38" s="29"/>
      <c r="T38" s="29"/>
      <c r="U38" s="29"/>
      <c r="V38" s="29"/>
      <c r="W38" s="29"/>
      <c r="X38" s="29"/>
      <c r="Y38" s="29"/>
      <c r="Z38" s="29"/>
    </row>
    <row r="39" spans="1:26" ht="12">
      <c r="A39" s="6" t="s">
        <v>40</v>
      </c>
      <c r="B39" s="41">
        <v>478</v>
      </c>
      <c r="C39" s="42"/>
      <c r="D39" s="42"/>
      <c r="E39" s="42"/>
      <c r="F39" s="42"/>
      <c r="G39" s="42"/>
      <c r="H39" s="42"/>
      <c r="I39" s="43">
        <v>991</v>
      </c>
      <c r="J39" s="336">
        <f>SUM(B39:I39)</f>
        <v>1469</v>
      </c>
      <c r="K39" s="367"/>
      <c r="L39" s="368">
        <f t="shared" si="4"/>
        <v>1469</v>
      </c>
      <c r="M39" s="29"/>
      <c r="N39" s="29"/>
      <c r="O39" s="29"/>
      <c r="P39" s="29"/>
      <c r="Q39" s="29"/>
      <c r="R39" s="29">
        <v>103</v>
      </c>
      <c r="S39" s="29"/>
      <c r="T39" s="29"/>
      <c r="U39" s="29"/>
      <c r="V39" s="29"/>
      <c r="W39" s="29"/>
      <c r="X39" s="29"/>
      <c r="Y39" s="29"/>
      <c r="Z39" s="29"/>
    </row>
    <row r="40" spans="1:26" ht="12">
      <c r="A40" s="6" t="s">
        <v>39</v>
      </c>
      <c r="B40" s="41"/>
      <c r="C40" s="42">
        <v>346</v>
      </c>
      <c r="D40" s="42"/>
      <c r="E40" s="42"/>
      <c r="F40" s="42"/>
      <c r="G40" s="42"/>
      <c r="H40" s="42"/>
      <c r="I40" s="43"/>
      <c r="J40" s="336">
        <f t="shared" si="3"/>
        <v>346</v>
      </c>
      <c r="K40" s="367"/>
      <c r="L40" s="368">
        <f t="shared" si="4"/>
        <v>346</v>
      </c>
      <c r="M40" s="29"/>
      <c r="N40" s="29"/>
      <c r="O40" s="29"/>
      <c r="P40" s="29"/>
      <c r="Q40" s="29"/>
      <c r="R40" s="29">
        <v>55</v>
      </c>
      <c r="S40" s="29"/>
      <c r="T40" s="29"/>
      <c r="U40" s="29"/>
      <c r="V40" s="29"/>
      <c r="W40" s="29"/>
      <c r="X40" s="29"/>
      <c r="Y40" s="29"/>
      <c r="Z40" s="29"/>
    </row>
    <row r="41" spans="1:26" ht="12">
      <c r="A41" s="6" t="s">
        <v>162</v>
      </c>
      <c r="B41" s="41"/>
      <c r="C41" s="42"/>
      <c r="D41" s="42"/>
      <c r="E41" s="42"/>
      <c r="F41" s="42"/>
      <c r="G41" s="42"/>
      <c r="H41" s="42"/>
      <c r="I41" s="43"/>
      <c r="J41" s="336"/>
      <c r="K41" s="367"/>
      <c r="L41" s="46"/>
      <c r="M41" s="29"/>
      <c r="N41" s="29"/>
      <c r="O41" s="29"/>
      <c r="P41" s="29"/>
      <c r="Q41" s="29"/>
      <c r="R41" s="29">
        <v>3629</v>
      </c>
      <c r="S41" s="29"/>
      <c r="T41" s="29"/>
      <c r="U41" s="29"/>
      <c r="V41" s="29"/>
      <c r="W41" s="29"/>
      <c r="X41" s="29"/>
      <c r="Y41" s="29"/>
      <c r="Z41" s="29"/>
    </row>
    <row r="42" spans="1:26" ht="12.75" thickBot="1">
      <c r="A42" s="6" t="s">
        <v>41</v>
      </c>
      <c r="B42" s="41"/>
      <c r="C42" s="42"/>
      <c r="D42" s="42"/>
      <c r="E42" s="42"/>
      <c r="F42" s="42"/>
      <c r="G42" s="42"/>
      <c r="H42" s="42"/>
      <c r="I42" s="43"/>
      <c r="J42" s="336"/>
      <c r="K42" s="367"/>
      <c r="L42" s="46"/>
      <c r="M42" s="29"/>
      <c r="N42" s="29"/>
      <c r="O42" s="29"/>
      <c r="P42" s="29"/>
      <c r="Q42" s="29"/>
      <c r="R42" s="29">
        <v>513</v>
      </c>
      <c r="S42" s="29"/>
      <c r="T42" s="29"/>
      <c r="U42" s="29"/>
      <c r="V42" s="29"/>
      <c r="W42" s="29"/>
      <c r="X42" s="29"/>
      <c r="Y42" s="29"/>
      <c r="Z42" s="29"/>
    </row>
    <row r="43" spans="1:26" ht="12.75" thickBot="1">
      <c r="A43" s="8" t="s">
        <v>44</v>
      </c>
      <c r="B43" s="64">
        <f aca="true" t="shared" si="5" ref="B43:G43">SUM(B30:B42)</f>
        <v>4977</v>
      </c>
      <c r="C43" s="64">
        <f>SUM(C27:C42)</f>
        <v>4439</v>
      </c>
      <c r="D43" s="64">
        <f t="shared" si="5"/>
        <v>1775</v>
      </c>
      <c r="E43" s="64">
        <f>SUM(E27:E42)</f>
        <v>164</v>
      </c>
      <c r="F43" s="64">
        <f t="shared" si="5"/>
        <v>93</v>
      </c>
      <c r="G43" s="64">
        <f t="shared" si="5"/>
        <v>90</v>
      </c>
      <c r="H43" s="64"/>
      <c r="I43" s="65">
        <f>SUM(I30:I42)</f>
        <v>7431</v>
      </c>
      <c r="J43" s="371">
        <f>SUM(J33:J42)</f>
        <v>6108</v>
      </c>
      <c r="K43" s="372"/>
      <c r="L43" s="373">
        <f>SUM(J43:K43)</f>
        <v>6108</v>
      </c>
      <c r="M43" s="29"/>
      <c r="N43" s="29"/>
      <c r="O43" s="29"/>
      <c r="P43" s="29"/>
      <c r="Q43" s="29"/>
      <c r="R43" s="29">
        <v>99</v>
      </c>
      <c r="S43" s="29"/>
      <c r="T43" s="29"/>
      <c r="U43" s="29"/>
      <c r="V43" s="29"/>
      <c r="W43" s="29"/>
      <c r="X43" s="29"/>
      <c r="Y43" s="29"/>
      <c r="Z43" s="29"/>
    </row>
    <row r="44" spans="1:26" ht="12">
      <c r="A44" s="208" t="s">
        <v>219</v>
      </c>
      <c r="B44" s="208"/>
      <c r="C44" s="208"/>
      <c r="D44" s="29"/>
      <c r="E44" s="29"/>
      <c r="F44" s="29"/>
      <c r="G44" s="29"/>
      <c r="H44" s="29"/>
      <c r="I44" s="29"/>
      <c r="J44" s="374"/>
      <c r="K44" s="29"/>
      <c r="L44" s="29"/>
      <c r="M44" s="29"/>
      <c r="N44" s="29"/>
      <c r="O44" s="29"/>
      <c r="P44" s="29"/>
      <c r="Q44" s="29"/>
      <c r="R44" s="29">
        <v>237</v>
      </c>
      <c r="S44" s="29"/>
      <c r="T44" s="29"/>
      <c r="U44" s="29"/>
      <c r="V44" s="29"/>
      <c r="W44" s="29"/>
      <c r="X44" s="29"/>
      <c r="Y44" s="29"/>
      <c r="Z44" s="29"/>
    </row>
    <row r="45" spans="1:26" ht="12.75" thickBot="1">
      <c r="A45" s="29"/>
      <c r="B45" s="29"/>
      <c r="C45" s="29"/>
      <c r="D45" s="29"/>
      <c r="E45" s="29"/>
      <c r="F45" s="29"/>
      <c r="G45" s="29"/>
      <c r="H45" s="29"/>
      <c r="I45" s="29"/>
      <c r="J45" s="374"/>
      <c r="K45" s="29"/>
      <c r="L45" s="29"/>
      <c r="M45" s="29"/>
      <c r="N45" s="29"/>
      <c r="O45" s="29"/>
      <c r="P45" s="29"/>
      <c r="Q45" s="29"/>
      <c r="R45" s="29">
        <v>198</v>
      </c>
      <c r="S45" s="29"/>
      <c r="T45" s="29"/>
      <c r="U45" s="29"/>
      <c r="V45" s="29"/>
      <c r="W45" s="29"/>
      <c r="X45" s="29"/>
      <c r="Y45" s="29"/>
      <c r="Z45" s="29"/>
    </row>
    <row r="46" spans="1:26" ht="12.75" thickBot="1">
      <c r="A46" s="3" t="s">
        <v>2</v>
      </c>
      <c r="B46" s="26" t="s">
        <v>3</v>
      </c>
      <c r="C46" s="27"/>
      <c r="D46" s="27"/>
      <c r="E46" s="27"/>
      <c r="F46" s="27"/>
      <c r="G46" s="27"/>
      <c r="H46" s="27"/>
      <c r="I46" s="27"/>
      <c r="J46" s="521"/>
      <c r="K46" s="515"/>
      <c r="L46" s="18" t="s">
        <v>13</v>
      </c>
      <c r="M46" s="29"/>
      <c r="N46" s="29"/>
      <c r="O46" s="29"/>
      <c r="P46" s="29"/>
      <c r="Q46" s="29"/>
      <c r="R46" s="29">
        <v>4758</v>
      </c>
      <c r="S46" s="29"/>
      <c r="T46" s="29"/>
      <c r="U46" s="29"/>
      <c r="V46" s="29"/>
      <c r="W46" s="29"/>
      <c r="X46" s="29"/>
      <c r="Y46" s="29"/>
      <c r="Z46" s="29"/>
    </row>
    <row r="47" spans="1:26" ht="12.75" thickBot="1">
      <c r="A47" s="522" t="s">
        <v>4</v>
      </c>
      <c r="B47" s="19" t="s">
        <v>5</v>
      </c>
      <c r="C47" s="20" t="s">
        <v>6</v>
      </c>
      <c r="D47" s="21" t="s">
        <v>7</v>
      </c>
      <c r="E47" s="20" t="s">
        <v>8</v>
      </c>
      <c r="F47" s="21" t="s">
        <v>9</v>
      </c>
      <c r="G47" s="20" t="s">
        <v>10</v>
      </c>
      <c r="H47" s="21" t="s">
        <v>11</v>
      </c>
      <c r="I47" s="22" t="s">
        <v>12</v>
      </c>
      <c r="J47" s="523" t="s">
        <v>13</v>
      </c>
      <c r="K47" s="514" t="s">
        <v>14</v>
      </c>
      <c r="L47" s="202"/>
      <c r="M47" s="29"/>
      <c r="N47" s="29"/>
      <c r="O47" s="29"/>
      <c r="P47" s="29"/>
      <c r="Q47" s="29"/>
      <c r="R47" s="29">
        <v>2386</v>
      </c>
      <c r="S47" s="29"/>
      <c r="T47" s="29"/>
      <c r="U47" s="29"/>
      <c r="V47" s="29"/>
      <c r="W47" s="29"/>
      <c r="X47" s="29"/>
      <c r="Y47" s="29"/>
      <c r="Z47" s="29"/>
    </row>
    <row r="48" spans="1:26" ht="12">
      <c r="A48" s="524" t="s">
        <v>183</v>
      </c>
      <c r="B48" s="375"/>
      <c r="C48" s="34">
        <v>806</v>
      </c>
      <c r="D48" s="36"/>
      <c r="E48" s="36"/>
      <c r="F48" s="36"/>
      <c r="G48" s="36"/>
      <c r="H48" s="36"/>
      <c r="I48" s="376"/>
      <c r="J48" s="283">
        <f>B48+C48+D48+E48+F48+G48+H48+I48</f>
        <v>806</v>
      </c>
      <c r="K48" s="377"/>
      <c r="L48" s="378">
        <f aca="true" t="shared" si="6" ref="L48:L74">SUM(J48:K48)</f>
        <v>806</v>
      </c>
      <c r="M48" s="29"/>
      <c r="N48" s="29"/>
      <c r="O48" s="29"/>
      <c r="P48" s="29"/>
      <c r="Q48" s="29"/>
      <c r="R48" s="29">
        <v>8700</v>
      </c>
      <c r="S48" s="29"/>
      <c r="T48" s="29"/>
      <c r="U48" s="29"/>
      <c r="V48" s="29"/>
      <c r="W48" s="29"/>
      <c r="X48" s="29"/>
      <c r="Y48" s="29"/>
      <c r="Z48" s="29"/>
    </row>
    <row r="49" spans="1:26" ht="12">
      <c r="A49" s="525" t="s">
        <v>45</v>
      </c>
      <c r="B49" s="52">
        <v>610</v>
      </c>
      <c r="C49" s="42"/>
      <c r="D49" s="42">
        <v>6916</v>
      </c>
      <c r="E49" s="42">
        <v>10473</v>
      </c>
      <c r="F49" s="42">
        <v>11058</v>
      </c>
      <c r="G49" s="42">
        <v>98</v>
      </c>
      <c r="H49" s="42">
        <v>155</v>
      </c>
      <c r="I49" s="380">
        <v>248</v>
      </c>
      <c r="J49" s="284">
        <f aca="true" t="shared" si="7" ref="J49:J74">B49+C49+D49+E49+F49+G49+H49+I49</f>
        <v>29558</v>
      </c>
      <c r="K49" s="353">
        <v>136165</v>
      </c>
      <c r="L49" s="44">
        <f t="shared" si="6"/>
        <v>165723</v>
      </c>
      <c r="M49" s="29"/>
      <c r="N49" s="29"/>
      <c r="O49" s="29"/>
      <c r="P49" s="29"/>
      <c r="Q49" s="29"/>
      <c r="R49" s="29">
        <v>3204</v>
      </c>
      <c r="S49" s="29"/>
      <c r="T49" s="29"/>
      <c r="U49" s="29"/>
      <c r="V49" s="29"/>
      <c r="W49" s="29"/>
      <c r="X49" s="29"/>
      <c r="Y49" s="29"/>
      <c r="Z49" s="29"/>
    </row>
    <row r="50" spans="1:26" ht="12">
      <c r="A50" s="526" t="s">
        <v>47</v>
      </c>
      <c r="B50" s="52"/>
      <c r="C50" s="42"/>
      <c r="D50" s="42"/>
      <c r="E50" s="42"/>
      <c r="F50" s="42"/>
      <c r="G50" s="42"/>
      <c r="H50" s="42"/>
      <c r="I50" s="380"/>
      <c r="J50" s="284">
        <f t="shared" si="7"/>
        <v>0</v>
      </c>
      <c r="K50" s="353"/>
      <c r="L50" s="44">
        <f t="shared" si="6"/>
        <v>0</v>
      </c>
      <c r="M50" s="29"/>
      <c r="N50" s="29"/>
      <c r="O50" s="29"/>
      <c r="P50" s="29"/>
      <c r="Q50" s="29"/>
      <c r="R50" s="29">
        <v>51</v>
      </c>
      <c r="S50" s="29"/>
      <c r="T50" s="29"/>
      <c r="U50" s="29"/>
      <c r="V50" s="29"/>
      <c r="W50" s="29"/>
      <c r="X50" s="29"/>
      <c r="Y50" s="29"/>
      <c r="Z50" s="29"/>
    </row>
    <row r="51" spans="1:26" ht="12">
      <c r="A51" s="526" t="s">
        <v>163</v>
      </c>
      <c r="B51" s="52"/>
      <c r="C51" s="42"/>
      <c r="D51" s="42"/>
      <c r="E51" s="42"/>
      <c r="F51" s="42">
        <v>1213</v>
      </c>
      <c r="G51" s="42"/>
      <c r="H51" s="42"/>
      <c r="I51" s="380"/>
      <c r="J51" s="284">
        <f t="shared" si="7"/>
        <v>1213</v>
      </c>
      <c r="K51" s="353"/>
      <c r="L51" s="44">
        <f t="shared" si="6"/>
        <v>1213</v>
      </c>
      <c r="M51" s="29"/>
      <c r="N51" s="29"/>
      <c r="O51" s="29"/>
      <c r="P51" s="29"/>
      <c r="Q51" s="29"/>
      <c r="R51" s="29">
        <v>132</v>
      </c>
      <c r="S51" s="29"/>
      <c r="T51" s="29"/>
      <c r="U51" s="29"/>
      <c r="V51" s="29"/>
      <c r="W51" s="29"/>
      <c r="X51" s="29"/>
      <c r="Y51" s="29"/>
      <c r="Z51" s="29"/>
    </row>
    <row r="52" spans="1:26" ht="12">
      <c r="A52" s="526" t="s">
        <v>49</v>
      </c>
      <c r="B52" s="52"/>
      <c r="C52" s="42"/>
      <c r="D52" s="42"/>
      <c r="E52" s="42">
        <v>2695</v>
      </c>
      <c r="F52" s="42"/>
      <c r="G52" s="42"/>
      <c r="H52" s="42"/>
      <c r="I52" s="380"/>
      <c r="J52" s="284">
        <f t="shared" si="7"/>
        <v>2695</v>
      </c>
      <c r="K52" s="353"/>
      <c r="L52" s="44">
        <f t="shared" si="6"/>
        <v>2695</v>
      </c>
      <c r="M52" s="29"/>
      <c r="N52" s="29"/>
      <c r="O52" s="29"/>
      <c r="P52" s="29"/>
      <c r="Q52" s="29"/>
      <c r="R52" s="29">
        <v>1486</v>
      </c>
      <c r="S52" s="29"/>
      <c r="T52" s="29"/>
      <c r="U52" s="29"/>
      <c r="V52" s="29"/>
      <c r="W52" s="29"/>
      <c r="X52" s="29"/>
      <c r="Y52" s="29"/>
      <c r="Z52" s="29"/>
    </row>
    <row r="53" spans="1:26" ht="12">
      <c r="A53" s="526" t="s">
        <v>50</v>
      </c>
      <c r="B53" s="52"/>
      <c r="C53" s="42"/>
      <c r="D53" s="42"/>
      <c r="E53" s="42"/>
      <c r="F53" s="42"/>
      <c r="G53" s="42"/>
      <c r="H53" s="42"/>
      <c r="I53" s="380"/>
      <c r="J53" s="284">
        <f t="shared" si="7"/>
        <v>0</v>
      </c>
      <c r="K53" s="353"/>
      <c r="L53" s="44">
        <f t="shared" si="6"/>
        <v>0</v>
      </c>
      <c r="M53" s="29"/>
      <c r="N53" s="29"/>
      <c r="O53" s="29"/>
      <c r="P53" s="29"/>
      <c r="Q53" s="29"/>
      <c r="R53" s="29">
        <v>2649</v>
      </c>
      <c r="S53" s="29"/>
      <c r="T53" s="29"/>
      <c r="U53" s="29"/>
      <c r="V53" s="29"/>
      <c r="W53" s="29"/>
      <c r="X53" s="29"/>
      <c r="Y53" s="29"/>
      <c r="Z53" s="29"/>
    </row>
    <row r="54" spans="1:26" ht="12">
      <c r="A54" s="526" t="s">
        <v>52</v>
      </c>
      <c r="B54" s="52"/>
      <c r="C54" s="42"/>
      <c r="D54" s="42"/>
      <c r="E54" s="42">
        <v>417</v>
      </c>
      <c r="F54" s="42"/>
      <c r="G54" s="42"/>
      <c r="H54" s="42"/>
      <c r="I54" s="380"/>
      <c r="J54" s="284">
        <f t="shared" si="7"/>
        <v>417</v>
      </c>
      <c r="K54" s="353"/>
      <c r="L54" s="44">
        <f t="shared" si="6"/>
        <v>417</v>
      </c>
      <c r="M54" s="29"/>
      <c r="N54" s="29"/>
      <c r="O54" s="29"/>
      <c r="P54" s="29"/>
      <c r="Q54" s="29"/>
      <c r="R54" s="29">
        <v>5729</v>
      </c>
      <c r="S54" s="29"/>
      <c r="T54" s="29"/>
      <c r="U54" s="29"/>
      <c r="V54" s="29"/>
      <c r="W54" s="29"/>
      <c r="X54" s="29"/>
      <c r="Y54" s="29"/>
      <c r="Z54" s="29"/>
    </row>
    <row r="55" spans="1:26" ht="12">
      <c r="A55" s="526" t="s">
        <v>53</v>
      </c>
      <c r="B55" s="52"/>
      <c r="C55" s="42"/>
      <c r="D55" s="42"/>
      <c r="E55" s="42"/>
      <c r="F55" s="42"/>
      <c r="G55" s="42"/>
      <c r="H55" s="42"/>
      <c r="I55" s="380"/>
      <c r="J55" s="284">
        <f t="shared" si="7"/>
        <v>0</v>
      </c>
      <c r="K55" s="353"/>
      <c r="L55" s="44">
        <f t="shared" si="6"/>
        <v>0</v>
      </c>
      <c r="M55" s="29"/>
      <c r="N55" s="29"/>
      <c r="O55" s="29"/>
      <c r="P55" s="29"/>
      <c r="Q55" s="29"/>
      <c r="R55" s="29">
        <v>556</v>
      </c>
      <c r="S55" s="29"/>
      <c r="T55" s="29"/>
      <c r="U55" s="29"/>
      <c r="V55" s="29"/>
      <c r="W55" s="29"/>
      <c r="X55" s="29"/>
      <c r="Y55" s="29"/>
      <c r="Z55" s="29"/>
    </row>
    <row r="56" spans="1:26" ht="12">
      <c r="A56" s="526" t="s">
        <v>164</v>
      </c>
      <c r="B56" s="52"/>
      <c r="C56" s="42"/>
      <c r="D56" s="42"/>
      <c r="E56" s="42">
        <v>2316</v>
      </c>
      <c r="F56" s="42"/>
      <c r="G56" s="42"/>
      <c r="H56" s="42"/>
      <c r="I56" s="380"/>
      <c r="J56" s="284">
        <f t="shared" si="7"/>
        <v>2316</v>
      </c>
      <c r="K56" s="353"/>
      <c r="L56" s="44">
        <f t="shared" si="6"/>
        <v>2316</v>
      </c>
      <c r="M56" s="29"/>
      <c r="N56" s="29"/>
      <c r="O56" s="29"/>
      <c r="P56" s="29"/>
      <c r="Q56" s="29"/>
      <c r="R56" s="29">
        <v>12</v>
      </c>
      <c r="S56" s="29"/>
      <c r="T56" s="29"/>
      <c r="U56" s="29"/>
      <c r="V56" s="29"/>
      <c r="W56" s="29"/>
      <c r="X56" s="29"/>
      <c r="Y56" s="29"/>
      <c r="Z56" s="29"/>
    </row>
    <row r="57" spans="1:26" ht="12">
      <c r="A57" s="526" t="s">
        <v>165</v>
      </c>
      <c r="B57" s="52"/>
      <c r="C57" s="42"/>
      <c r="D57" s="42"/>
      <c r="E57" s="42"/>
      <c r="F57" s="42"/>
      <c r="G57" s="42"/>
      <c r="H57" s="42"/>
      <c r="I57" s="380"/>
      <c r="J57" s="284">
        <f t="shared" si="7"/>
        <v>0</v>
      </c>
      <c r="K57" s="353"/>
      <c r="L57" s="44">
        <f t="shared" si="6"/>
        <v>0</v>
      </c>
      <c r="M57" s="29"/>
      <c r="N57" s="29"/>
      <c r="O57" s="29"/>
      <c r="P57" s="29"/>
      <c r="Q57" s="29"/>
      <c r="R57" s="29">
        <v>4558</v>
      </c>
      <c r="S57" s="29"/>
      <c r="T57" s="29"/>
      <c r="U57" s="29"/>
      <c r="V57" s="29"/>
      <c r="W57" s="29"/>
      <c r="X57" s="29"/>
      <c r="Y57" s="29"/>
      <c r="Z57" s="29"/>
    </row>
    <row r="58" spans="1:26" ht="12">
      <c r="A58" s="526" t="s">
        <v>54</v>
      </c>
      <c r="B58" s="52">
        <v>9</v>
      </c>
      <c r="C58" s="42"/>
      <c r="D58" s="42">
        <v>1547</v>
      </c>
      <c r="E58" s="42">
        <v>5735</v>
      </c>
      <c r="F58" s="42">
        <v>2122</v>
      </c>
      <c r="G58" s="42"/>
      <c r="H58" s="42"/>
      <c r="I58" s="380">
        <v>3134</v>
      </c>
      <c r="J58" s="284">
        <f t="shared" si="7"/>
        <v>12547</v>
      </c>
      <c r="K58" s="353">
        <v>1140</v>
      </c>
      <c r="L58" s="44">
        <f t="shared" si="6"/>
        <v>13687</v>
      </c>
      <c r="M58" s="29"/>
      <c r="N58" s="29"/>
      <c r="O58" s="29"/>
      <c r="P58" s="29"/>
      <c r="Q58" s="29"/>
      <c r="R58" s="29">
        <v>892</v>
      </c>
      <c r="S58" s="29"/>
      <c r="T58" s="29"/>
      <c r="U58" s="29"/>
      <c r="V58" s="29"/>
      <c r="W58" s="29"/>
      <c r="X58" s="29"/>
      <c r="Y58" s="29"/>
      <c r="Z58" s="29"/>
    </row>
    <row r="59" spans="1:26" ht="12">
      <c r="A59" s="526" t="s">
        <v>55</v>
      </c>
      <c r="B59" s="52"/>
      <c r="C59" s="42"/>
      <c r="D59" s="42"/>
      <c r="E59" s="42">
        <v>19</v>
      </c>
      <c r="F59" s="42"/>
      <c r="G59" s="42"/>
      <c r="H59" s="42"/>
      <c r="I59" s="380"/>
      <c r="J59" s="284">
        <f t="shared" si="7"/>
        <v>19</v>
      </c>
      <c r="K59" s="353"/>
      <c r="L59" s="44">
        <f t="shared" si="6"/>
        <v>19</v>
      </c>
      <c r="M59" s="29"/>
      <c r="N59" s="29"/>
      <c r="O59" s="29"/>
      <c r="P59" s="29"/>
      <c r="Q59" s="29"/>
      <c r="R59" s="29">
        <v>177</v>
      </c>
      <c r="S59" s="29"/>
      <c r="T59" s="29"/>
      <c r="U59" s="29"/>
      <c r="V59" s="29"/>
      <c r="W59" s="29"/>
      <c r="X59" s="29"/>
      <c r="Y59" s="29"/>
      <c r="Z59" s="29"/>
    </row>
    <row r="60" spans="1:26" ht="12">
      <c r="A60" s="526" t="s">
        <v>56</v>
      </c>
      <c r="B60" s="52"/>
      <c r="C60" s="42"/>
      <c r="D60" s="42"/>
      <c r="E60" s="42">
        <v>18</v>
      </c>
      <c r="F60" s="42"/>
      <c r="G60" s="42"/>
      <c r="H60" s="42"/>
      <c r="I60" s="380"/>
      <c r="J60" s="284">
        <f t="shared" si="7"/>
        <v>18</v>
      </c>
      <c r="K60" s="353"/>
      <c r="L60" s="44">
        <f t="shared" si="6"/>
        <v>18</v>
      </c>
      <c r="M60" s="29"/>
      <c r="N60" s="29"/>
      <c r="O60" s="29"/>
      <c r="P60" s="29"/>
      <c r="Q60" s="29"/>
      <c r="R60" s="29">
        <v>1332</v>
      </c>
      <c r="S60" s="29"/>
      <c r="T60" s="29"/>
      <c r="U60" s="29"/>
      <c r="V60" s="29"/>
      <c r="W60" s="29"/>
      <c r="X60" s="29"/>
      <c r="Y60" s="29"/>
      <c r="Z60" s="29"/>
    </row>
    <row r="61" spans="1:26" ht="12">
      <c r="A61" s="526" t="s">
        <v>57</v>
      </c>
      <c r="B61" s="52"/>
      <c r="C61" s="42"/>
      <c r="D61" s="42"/>
      <c r="E61" s="42"/>
      <c r="F61" s="42"/>
      <c r="G61" s="42"/>
      <c r="H61" s="42"/>
      <c r="I61" s="380"/>
      <c r="J61" s="284">
        <f t="shared" si="7"/>
        <v>0</v>
      </c>
      <c r="K61" s="353"/>
      <c r="L61" s="44">
        <f t="shared" si="6"/>
        <v>0</v>
      </c>
      <c r="M61" s="29"/>
      <c r="N61" s="29"/>
      <c r="O61" s="29"/>
      <c r="P61" s="29"/>
      <c r="Q61" s="29"/>
      <c r="R61" s="29">
        <v>18</v>
      </c>
      <c r="S61" s="29"/>
      <c r="T61" s="29"/>
      <c r="U61" s="29"/>
      <c r="V61" s="29"/>
      <c r="W61" s="29"/>
      <c r="X61" s="29"/>
      <c r="Y61" s="29"/>
      <c r="Z61" s="29"/>
    </row>
    <row r="62" spans="1:26" ht="12">
      <c r="A62" s="526" t="s">
        <v>166</v>
      </c>
      <c r="B62" s="52"/>
      <c r="C62" s="42"/>
      <c r="D62" s="42"/>
      <c r="E62" s="42">
        <v>16</v>
      </c>
      <c r="F62" s="42"/>
      <c r="G62" s="42"/>
      <c r="H62" s="42"/>
      <c r="I62" s="380"/>
      <c r="J62" s="284">
        <f t="shared" si="7"/>
        <v>16</v>
      </c>
      <c r="K62" s="353"/>
      <c r="L62" s="44">
        <f t="shared" si="6"/>
        <v>16</v>
      </c>
      <c r="M62" s="29"/>
      <c r="N62" s="29"/>
      <c r="O62" s="29"/>
      <c r="P62" s="29"/>
      <c r="Q62" s="29"/>
      <c r="R62" s="29">
        <v>2920</v>
      </c>
      <c r="S62" s="29"/>
      <c r="T62" s="29"/>
      <c r="U62" s="29"/>
      <c r="V62" s="29"/>
      <c r="W62" s="29"/>
      <c r="X62" s="29"/>
      <c r="Y62" s="29"/>
      <c r="Z62" s="29"/>
    </row>
    <row r="63" spans="1:26" ht="12">
      <c r="A63" s="526" t="s">
        <v>59</v>
      </c>
      <c r="B63" s="52"/>
      <c r="C63" s="42">
        <v>3315</v>
      </c>
      <c r="D63" s="42"/>
      <c r="E63" s="42">
        <v>180</v>
      </c>
      <c r="F63" s="42"/>
      <c r="G63" s="42"/>
      <c r="H63" s="42"/>
      <c r="I63" s="380"/>
      <c r="J63" s="284">
        <f t="shared" si="7"/>
        <v>3495</v>
      </c>
      <c r="K63" s="353"/>
      <c r="L63" s="44">
        <f t="shared" si="6"/>
        <v>3495</v>
      </c>
      <c r="M63" s="29"/>
      <c r="N63" s="29"/>
      <c r="O63" s="29"/>
      <c r="P63" s="29"/>
      <c r="Q63" s="29"/>
      <c r="R63" s="29">
        <v>108</v>
      </c>
      <c r="S63" s="29"/>
      <c r="T63" s="29"/>
      <c r="U63" s="29"/>
      <c r="V63" s="29"/>
      <c r="W63" s="29"/>
      <c r="X63" s="29"/>
      <c r="Y63" s="29"/>
      <c r="Z63" s="29"/>
    </row>
    <row r="64" spans="1:26" ht="12">
      <c r="A64" s="526" t="s">
        <v>58</v>
      </c>
      <c r="B64" s="52"/>
      <c r="C64" s="42"/>
      <c r="D64" s="42"/>
      <c r="E64" s="42">
        <v>1357</v>
      </c>
      <c r="F64" s="42"/>
      <c r="G64" s="42"/>
      <c r="H64" s="42"/>
      <c r="I64" s="380"/>
      <c r="J64" s="284">
        <f t="shared" si="7"/>
        <v>1357</v>
      </c>
      <c r="K64" s="353"/>
      <c r="L64" s="44">
        <f t="shared" si="6"/>
        <v>1357</v>
      </c>
      <c r="M64" s="29"/>
      <c r="N64" s="29"/>
      <c r="O64" s="29"/>
      <c r="P64" s="29"/>
      <c r="Q64" s="29"/>
      <c r="R64" s="29">
        <v>205</v>
      </c>
      <c r="S64" s="29"/>
      <c r="T64" s="29"/>
      <c r="U64" s="29"/>
      <c r="V64" s="29"/>
      <c r="W64" s="29"/>
      <c r="X64" s="29"/>
      <c r="Y64" s="29"/>
      <c r="Z64" s="29"/>
    </row>
    <row r="65" spans="1:26" ht="12">
      <c r="A65" s="526" t="s">
        <v>60</v>
      </c>
      <c r="B65" s="52"/>
      <c r="C65" s="42"/>
      <c r="D65" s="42"/>
      <c r="E65" s="42"/>
      <c r="F65" s="42"/>
      <c r="G65" s="42"/>
      <c r="H65" s="42"/>
      <c r="I65" s="380"/>
      <c r="J65" s="284">
        <f t="shared" si="7"/>
        <v>0</v>
      </c>
      <c r="K65" s="353"/>
      <c r="L65" s="44">
        <f t="shared" si="6"/>
        <v>0</v>
      </c>
      <c r="M65" s="29"/>
      <c r="N65" s="29"/>
      <c r="O65" s="29"/>
      <c r="P65" s="29"/>
      <c r="Q65" s="29"/>
      <c r="R65" s="29">
        <f>SUM(R8:R64)</f>
        <v>89248</v>
      </c>
      <c r="S65" s="29"/>
      <c r="T65" s="29"/>
      <c r="U65" s="29"/>
      <c r="V65" s="29"/>
      <c r="W65" s="29"/>
      <c r="X65" s="29"/>
      <c r="Y65" s="29"/>
      <c r="Z65" s="29"/>
    </row>
    <row r="66" spans="1:26" ht="12">
      <c r="A66" s="526" t="s">
        <v>61</v>
      </c>
      <c r="B66" s="52"/>
      <c r="C66" s="42"/>
      <c r="D66" s="42">
        <v>1385</v>
      </c>
      <c r="E66" s="42"/>
      <c r="F66" s="42"/>
      <c r="G66" s="42"/>
      <c r="H66" s="42"/>
      <c r="I66" s="380">
        <v>3086</v>
      </c>
      <c r="J66" s="284">
        <f t="shared" si="7"/>
        <v>4471</v>
      </c>
      <c r="K66" s="353"/>
      <c r="L66" s="44">
        <f t="shared" si="6"/>
        <v>4471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526" t="s">
        <v>62</v>
      </c>
      <c r="B67" s="52"/>
      <c r="C67" s="42">
        <v>2774</v>
      </c>
      <c r="D67" s="42"/>
      <c r="E67" s="42"/>
      <c r="F67" s="42"/>
      <c r="G67" s="42"/>
      <c r="H67" s="42"/>
      <c r="I67" s="380"/>
      <c r="J67" s="284">
        <f t="shared" si="7"/>
        <v>2774</v>
      </c>
      <c r="K67" s="353">
        <v>147</v>
      </c>
      <c r="L67" s="44">
        <f t="shared" si="6"/>
        <v>2921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>
      <c r="A68" s="526" t="s">
        <v>167</v>
      </c>
      <c r="B68" s="52"/>
      <c r="C68" s="42"/>
      <c r="D68" s="42"/>
      <c r="E68" s="42"/>
      <c r="F68" s="42"/>
      <c r="G68" s="42"/>
      <c r="H68" s="42"/>
      <c r="I68" s="380"/>
      <c r="J68" s="284">
        <f t="shared" si="7"/>
        <v>0</v>
      </c>
      <c r="K68" s="353">
        <v>972</v>
      </c>
      <c r="L68" s="44">
        <f t="shared" si="6"/>
        <v>972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>
      <c r="A69" s="526" t="s">
        <v>63</v>
      </c>
      <c r="B69" s="52">
        <v>22</v>
      </c>
      <c r="C69" s="42"/>
      <c r="D69" s="42"/>
      <c r="E69" s="42"/>
      <c r="F69" s="42"/>
      <c r="G69" s="42"/>
      <c r="H69" s="42"/>
      <c r="I69" s="380"/>
      <c r="J69" s="284">
        <f t="shared" si="7"/>
        <v>22</v>
      </c>
      <c r="K69" s="353"/>
      <c r="L69" s="44">
        <f t="shared" si="6"/>
        <v>22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>
      <c r="A70" s="527" t="s">
        <v>168</v>
      </c>
      <c r="B70" s="381"/>
      <c r="C70" s="81"/>
      <c r="D70" s="81"/>
      <c r="E70" s="81"/>
      <c r="F70" s="81"/>
      <c r="G70" s="81"/>
      <c r="H70" s="81"/>
      <c r="I70" s="382">
        <v>733</v>
      </c>
      <c r="J70" s="284">
        <f t="shared" si="7"/>
        <v>733</v>
      </c>
      <c r="K70" s="383"/>
      <c r="L70" s="44">
        <f t="shared" si="6"/>
        <v>733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>
      <c r="A71" s="526" t="s">
        <v>65</v>
      </c>
      <c r="B71" s="52"/>
      <c r="C71" s="42"/>
      <c r="D71" s="42">
        <v>1312</v>
      </c>
      <c r="E71" s="42">
        <v>310</v>
      </c>
      <c r="F71" s="42">
        <v>780</v>
      </c>
      <c r="G71" s="42"/>
      <c r="H71" s="42">
        <v>3666</v>
      </c>
      <c r="I71" s="380">
        <v>991</v>
      </c>
      <c r="J71" s="284">
        <f t="shared" si="7"/>
        <v>7059</v>
      </c>
      <c r="K71" s="353">
        <v>1375</v>
      </c>
      <c r="L71" s="44">
        <f t="shared" si="6"/>
        <v>8434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>
      <c r="A72" s="528" t="s">
        <v>66</v>
      </c>
      <c r="B72" s="384"/>
      <c r="C72" s="87"/>
      <c r="D72" s="87"/>
      <c r="E72" s="87"/>
      <c r="F72" s="87"/>
      <c r="G72" s="87"/>
      <c r="H72" s="87"/>
      <c r="I72" s="385"/>
      <c r="J72" s="284">
        <f t="shared" si="7"/>
        <v>0</v>
      </c>
      <c r="K72" s="386"/>
      <c r="L72" s="44">
        <f t="shared" si="6"/>
        <v>0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>
      <c r="A73" s="526" t="s">
        <v>67</v>
      </c>
      <c r="B73" s="52">
        <v>321</v>
      </c>
      <c r="C73" s="42"/>
      <c r="D73" s="42">
        <v>92</v>
      </c>
      <c r="E73" s="42">
        <v>1379</v>
      </c>
      <c r="F73" s="42">
        <v>778</v>
      </c>
      <c r="G73" s="42"/>
      <c r="H73" s="42"/>
      <c r="I73" s="380">
        <v>2363</v>
      </c>
      <c r="J73" s="284">
        <f t="shared" si="7"/>
        <v>4933</v>
      </c>
      <c r="K73" s="353"/>
      <c r="L73" s="44">
        <f t="shared" si="6"/>
        <v>4933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thickBot="1">
      <c r="A74" s="529" t="s">
        <v>70</v>
      </c>
      <c r="B74" s="227"/>
      <c r="C74" s="91">
        <v>3742</v>
      </c>
      <c r="D74" s="91"/>
      <c r="E74" s="91">
        <v>44</v>
      </c>
      <c r="F74" s="91">
        <v>243</v>
      </c>
      <c r="G74" s="91"/>
      <c r="H74" s="91"/>
      <c r="I74" s="387"/>
      <c r="J74" s="388">
        <f t="shared" si="7"/>
        <v>4029</v>
      </c>
      <c r="K74" s="389">
        <v>138</v>
      </c>
      <c r="L74" s="62">
        <f t="shared" si="6"/>
        <v>4167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>
      <c r="A75" s="208" t="s">
        <v>219</v>
      </c>
      <c r="B75" s="208"/>
      <c r="C75" s="208"/>
      <c r="D75" s="29"/>
      <c r="E75" s="29"/>
      <c r="F75" s="29"/>
      <c r="G75" s="29"/>
      <c r="H75" s="29"/>
      <c r="I75" s="29"/>
      <c r="J75" s="332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>
      <c r="A76" s="95"/>
      <c r="B76" s="29"/>
      <c r="C76" s="29"/>
      <c r="D76" s="29"/>
      <c r="E76" s="29"/>
      <c r="F76" s="29"/>
      <c r="G76" s="29"/>
      <c r="H76" s="29"/>
      <c r="I76" s="29"/>
      <c r="J76" s="332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>
      <c r="A77" s="95"/>
      <c r="B77" s="29"/>
      <c r="C77" s="29"/>
      <c r="D77" s="29"/>
      <c r="E77" s="29"/>
      <c r="F77" s="29"/>
      <c r="G77" s="29"/>
      <c r="H77" s="29"/>
      <c r="I77" s="29"/>
      <c r="J77" s="332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>
      <c r="A78" s="95"/>
      <c r="B78" s="29"/>
      <c r="C78" s="29"/>
      <c r="D78" s="29"/>
      <c r="E78" s="29"/>
      <c r="F78" s="29"/>
      <c r="G78" s="29"/>
      <c r="H78" s="29"/>
      <c r="I78" s="29"/>
      <c r="J78" s="332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96" t="s">
        <v>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.75" thickBot="1">
      <c r="A80" s="96" t="s">
        <v>177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thickBot="1">
      <c r="A81" s="23" t="s">
        <v>2</v>
      </c>
      <c r="B81" s="187" t="s">
        <v>3</v>
      </c>
      <c r="C81" s="188"/>
      <c r="D81" s="188"/>
      <c r="E81" s="188"/>
      <c r="F81" s="188"/>
      <c r="G81" s="188"/>
      <c r="H81" s="188"/>
      <c r="I81" s="188"/>
      <c r="J81" s="189"/>
      <c r="K81" s="18" t="s">
        <v>14</v>
      </c>
      <c r="L81" s="18" t="s">
        <v>13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thickBot="1">
      <c r="A82" s="514" t="s">
        <v>4</v>
      </c>
      <c r="B82" s="190" t="s">
        <v>5</v>
      </c>
      <c r="C82" s="191" t="s">
        <v>6</v>
      </c>
      <c r="D82" s="192" t="s">
        <v>7</v>
      </c>
      <c r="E82" s="191" t="s">
        <v>8</v>
      </c>
      <c r="F82" s="192" t="s">
        <v>9</v>
      </c>
      <c r="G82" s="191" t="s">
        <v>10</v>
      </c>
      <c r="H82" s="192" t="s">
        <v>11</v>
      </c>
      <c r="I82" s="193" t="s">
        <v>12</v>
      </c>
      <c r="J82" s="533" t="s">
        <v>13</v>
      </c>
      <c r="K82" s="25"/>
      <c r="L82" s="25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>
      <c r="A83" s="530" t="s">
        <v>71</v>
      </c>
      <c r="B83" s="328"/>
      <c r="C83" s="396">
        <v>115</v>
      </c>
      <c r="D83" s="100"/>
      <c r="E83" s="100"/>
      <c r="F83" s="100"/>
      <c r="G83" s="100">
        <v>4</v>
      </c>
      <c r="H83" s="100"/>
      <c r="I83" s="48"/>
      <c r="J83" s="397">
        <f aca="true" t="shared" si="8" ref="J83:J89">SUM(B83:I83)</f>
        <v>119</v>
      </c>
      <c r="K83" s="398"/>
      <c r="L83" s="399">
        <f aca="true" t="shared" si="9" ref="L83:L89">SUM(J83:K83)</f>
        <v>119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>
      <c r="A84" s="525" t="s">
        <v>184</v>
      </c>
      <c r="B84" s="400">
        <v>10</v>
      </c>
      <c r="C84" s="241"/>
      <c r="D84" s="85"/>
      <c r="E84" s="85"/>
      <c r="F84" s="85"/>
      <c r="G84" s="85"/>
      <c r="H84" s="85"/>
      <c r="I84" s="61"/>
      <c r="J84" s="401">
        <f t="shared" si="8"/>
        <v>10</v>
      </c>
      <c r="K84" s="121"/>
      <c r="L84" s="368">
        <f t="shared" si="9"/>
        <v>10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>
      <c r="A85" s="525" t="s">
        <v>72</v>
      </c>
      <c r="B85" s="400">
        <v>329</v>
      </c>
      <c r="C85" s="241"/>
      <c r="D85" s="85">
        <v>8103</v>
      </c>
      <c r="E85" s="85">
        <v>2687</v>
      </c>
      <c r="F85" s="85">
        <v>2474</v>
      </c>
      <c r="G85" s="85"/>
      <c r="H85" s="85"/>
      <c r="I85" s="61">
        <v>2026</v>
      </c>
      <c r="J85" s="401">
        <f t="shared" si="8"/>
        <v>15619</v>
      </c>
      <c r="K85" s="121"/>
      <c r="L85" s="368">
        <f t="shared" si="9"/>
        <v>15619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>
      <c r="A86" s="525" t="s">
        <v>169</v>
      </c>
      <c r="B86" s="400"/>
      <c r="C86" s="241"/>
      <c r="D86" s="85"/>
      <c r="E86" s="85">
        <v>143</v>
      </c>
      <c r="F86" s="85"/>
      <c r="G86" s="85"/>
      <c r="H86" s="85"/>
      <c r="I86" s="61"/>
      <c r="J86" s="401">
        <f t="shared" si="8"/>
        <v>143</v>
      </c>
      <c r="K86" s="402"/>
      <c r="L86" s="368">
        <f t="shared" si="9"/>
        <v>143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>
      <c r="A87" s="526" t="s">
        <v>73</v>
      </c>
      <c r="B87" s="400"/>
      <c r="C87" s="241"/>
      <c r="D87" s="85"/>
      <c r="E87" s="85">
        <v>250</v>
      </c>
      <c r="F87" s="85"/>
      <c r="G87" s="85"/>
      <c r="H87" s="85"/>
      <c r="I87" s="403"/>
      <c r="J87" s="401">
        <f t="shared" si="8"/>
        <v>250</v>
      </c>
      <c r="K87" s="402"/>
      <c r="L87" s="368">
        <f t="shared" si="9"/>
        <v>250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531" t="s">
        <v>74</v>
      </c>
      <c r="B88" s="404"/>
      <c r="C88" s="120">
        <v>1437</v>
      </c>
      <c r="D88" s="106"/>
      <c r="E88" s="106"/>
      <c r="F88" s="106"/>
      <c r="G88" s="106"/>
      <c r="H88" s="106"/>
      <c r="I88" s="405"/>
      <c r="J88" s="401">
        <f t="shared" si="8"/>
        <v>1437</v>
      </c>
      <c r="K88" s="406"/>
      <c r="L88" s="368">
        <f t="shared" si="9"/>
        <v>1437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526" t="s">
        <v>75</v>
      </c>
      <c r="B89" s="404"/>
      <c r="C89" s="120"/>
      <c r="D89" s="106"/>
      <c r="E89" s="106">
        <v>22</v>
      </c>
      <c r="F89" s="106"/>
      <c r="G89" s="106"/>
      <c r="H89" s="106"/>
      <c r="I89" s="405"/>
      <c r="J89" s="401">
        <f t="shared" si="8"/>
        <v>22</v>
      </c>
      <c r="K89" s="406"/>
      <c r="L89" s="368">
        <f t="shared" si="9"/>
        <v>22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531" t="s">
        <v>76</v>
      </c>
      <c r="B90" s="404"/>
      <c r="C90" s="120"/>
      <c r="D90" s="106"/>
      <c r="E90" s="106"/>
      <c r="F90" s="106"/>
      <c r="G90" s="106"/>
      <c r="H90" s="106"/>
      <c r="I90" s="405"/>
      <c r="J90" s="401"/>
      <c r="K90" s="406"/>
      <c r="L90" s="46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>
      <c r="A91" s="531" t="s">
        <v>77</v>
      </c>
      <c r="B91" s="404"/>
      <c r="C91" s="120"/>
      <c r="D91" s="106"/>
      <c r="E91" s="106"/>
      <c r="F91" s="106"/>
      <c r="G91" s="106"/>
      <c r="H91" s="106"/>
      <c r="I91" s="405">
        <v>1089</v>
      </c>
      <c r="J91" s="401">
        <f aca="true" t="shared" si="10" ref="J91:J97">SUM(B91:I91)</f>
        <v>1089</v>
      </c>
      <c r="K91" s="406"/>
      <c r="L91" s="368">
        <f aca="true" t="shared" si="11" ref="L91:L121">SUM(J91:K91)</f>
        <v>1089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>
      <c r="A92" s="528" t="s">
        <v>79</v>
      </c>
      <c r="B92" s="404"/>
      <c r="C92" s="120"/>
      <c r="D92" s="106"/>
      <c r="E92" s="106">
        <v>255</v>
      </c>
      <c r="F92" s="106"/>
      <c r="G92" s="106"/>
      <c r="H92" s="106"/>
      <c r="I92" s="405"/>
      <c r="J92" s="401">
        <f t="shared" si="10"/>
        <v>255</v>
      </c>
      <c r="K92" s="406"/>
      <c r="L92" s="368">
        <f t="shared" si="11"/>
        <v>255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528" t="s">
        <v>80</v>
      </c>
      <c r="B93" s="404">
        <v>231</v>
      </c>
      <c r="C93" s="120"/>
      <c r="D93" s="106"/>
      <c r="E93" s="106"/>
      <c r="F93" s="106"/>
      <c r="G93" s="106"/>
      <c r="H93" s="106"/>
      <c r="I93" s="405"/>
      <c r="J93" s="401">
        <f t="shared" si="10"/>
        <v>231</v>
      </c>
      <c r="K93" s="406"/>
      <c r="L93" s="368">
        <f t="shared" si="11"/>
        <v>231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528" t="s">
        <v>170</v>
      </c>
      <c r="B94" s="404"/>
      <c r="C94" s="120"/>
      <c r="D94" s="106"/>
      <c r="E94" s="106"/>
      <c r="F94" s="106"/>
      <c r="G94" s="106"/>
      <c r="H94" s="106"/>
      <c r="I94" s="405">
        <v>1888</v>
      </c>
      <c r="J94" s="401">
        <f t="shared" si="10"/>
        <v>1888</v>
      </c>
      <c r="K94" s="406"/>
      <c r="L94" s="368">
        <f t="shared" si="11"/>
        <v>1888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528" t="s">
        <v>82</v>
      </c>
      <c r="B95" s="404">
        <v>80</v>
      </c>
      <c r="C95" s="120"/>
      <c r="D95" s="106"/>
      <c r="E95" s="106"/>
      <c r="F95" s="106"/>
      <c r="G95" s="106"/>
      <c r="H95" s="106"/>
      <c r="I95" s="405"/>
      <c r="J95" s="401">
        <f t="shared" si="10"/>
        <v>80</v>
      </c>
      <c r="K95" s="406"/>
      <c r="L95" s="368">
        <f t="shared" si="11"/>
        <v>80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.75" thickBot="1">
      <c r="A96" s="527" t="s">
        <v>83</v>
      </c>
      <c r="B96" s="407"/>
      <c r="C96" s="80"/>
      <c r="D96" s="81"/>
      <c r="E96" s="81"/>
      <c r="F96" s="81"/>
      <c r="G96" s="81"/>
      <c r="H96" s="81"/>
      <c r="I96" s="408">
        <v>3320</v>
      </c>
      <c r="J96" s="409">
        <f t="shared" si="10"/>
        <v>3320</v>
      </c>
      <c r="K96" s="410"/>
      <c r="L96" s="411">
        <f t="shared" si="11"/>
        <v>3320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thickBot="1">
      <c r="A97" s="8" t="s">
        <v>185</v>
      </c>
      <c r="B97" s="143">
        <f>SUM(B84:B96)</f>
        <v>650</v>
      </c>
      <c r="C97" s="143">
        <f>SUM(C84:C96)</f>
        <v>1437</v>
      </c>
      <c r="D97" s="143">
        <f>SUM(D84:D96)</f>
        <v>8103</v>
      </c>
      <c r="E97" s="143">
        <f>SUM(E84:E96)</f>
        <v>3357</v>
      </c>
      <c r="F97" s="143">
        <f>SUM(F84:F96)</f>
        <v>2474</v>
      </c>
      <c r="G97" s="143"/>
      <c r="H97" s="144"/>
      <c r="I97" s="412">
        <f>SUM(I84:I96)</f>
        <v>8323</v>
      </c>
      <c r="J97" s="371">
        <f t="shared" si="10"/>
        <v>24344</v>
      </c>
      <c r="K97" s="413"/>
      <c r="L97" s="414">
        <f t="shared" si="11"/>
        <v>24344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>
      <c r="A98" s="7" t="s">
        <v>86</v>
      </c>
      <c r="B98" s="115"/>
      <c r="C98" s="116"/>
      <c r="D98" s="116">
        <v>1054</v>
      </c>
      <c r="E98" s="116">
        <v>157</v>
      </c>
      <c r="F98" s="116"/>
      <c r="G98" s="116">
        <v>7</v>
      </c>
      <c r="H98" s="117"/>
      <c r="I98" s="117">
        <v>2970</v>
      </c>
      <c r="J98" s="336">
        <f>B98+C98+D98+E98+F98+G98+H98+I98</f>
        <v>4188</v>
      </c>
      <c r="K98" s="415"/>
      <c r="L98" s="399">
        <f t="shared" si="11"/>
        <v>4188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>
      <c r="A99" s="6" t="s">
        <v>87</v>
      </c>
      <c r="B99" s="120"/>
      <c r="C99" s="106">
        <v>3368</v>
      </c>
      <c r="D99" s="106"/>
      <c r="E99" s="106"/>
      <c r="F99" s="106"/>
      <c r="G99" s="106"/>
      <c r="H99" s="107"/>
      <c r="I99" s="107"/>
      <c r="J99" s="336">
        <f aca="true" t="shared" si="12" ref="J99:J121">B99+C99+D99+E99+F99+G99+H99+I99</f>
        <v>3368</v>
      </c>
      <c r="K99" s="383"/>
      <c r="L99" s="368">
        <f t="shared" si="11"/>
        <v>3368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>
      <c r="A100" s="6" t="s">
        <v>186</v>
      </c>
      <c r="B100" s="120"/>
      <c r="C100" s="106"/>
      <c r="D100" s="106"/>
      <c r="E100" s="106"/>
      <c r="F100" s="106"/>
      <c r="G100" s="106">
        <v>60</v>
      </c>
      <c r="H100" s="107"/>
      <c r="I100" s="107"/>
      <c r="J100" s="336">
        <f t="shared" si="12"/>
        <v>60</v>
      </c>
      <c r="K100" s="383"/>
      <c r="L100" s="368">
        <f t="shared" si="11"/>
        <v>60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>
      <c r="A101" s="6" t="s">
        <v>88</v>
      </c>
      <c r="B101" s="120"/>
      <c r="C101" s="106"/>
      <c r="D101" s="106"/>
      <c r="E101" s="106">
        <v>1161</v>
      </c>
      <c r="F101" s="106"/>
      <c r="G101" s="106">
        <v>22</v>
      </c>
      <c r="H101" s="107"/>
      <c r="I101" s="107">
        <v>917</v>
      </c>
      <c r="J101" s="336">
        <f t="shared" si="12"/>
        <v>2100</v>
      </c>
      <c r="K101" s="383"/>
      <c r="L101" s="368">
        <f t="shared" si="11"/>
        <v>2100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>
      <c r="A102" s="6" t="s">
        <v>171</v>
      </c>
      <c r="B102" s="120"/>
      <c r="C102" s="106">
        <v>1459</v>
      </c>
      <c r="D102" s="106">
        <v>294</v>
      </c>
      <c r="E102" s="106"/>
      <c r="F102" s="106"/>
      <c r="G102" s="106"/>
      <c r="H102" s="107"/>
      <c r="I102" s="107"/>
      <c r="J102" s="336">
        <f t="shared" si="12"/>
        <v>1753</v>
      </c>
      <c r="K102" s="383"/>
      <c r="L102" s="368">
        <f t="shared" si="11"/>
        <v>1753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6" t="s">
        <v>172</v>
      </c>
      <c r="B103" s="120"/>
      <c r="C103" s="106">
        <v>554</v>
      </c>
      <c r="D103" s="106"/>
      <c r="E103" s="106">
        <v>40</v>
      </c>
      <c r="F103" s="106">
        <v>94</v>
      </c>
      <c r="G103" s="106"/>
      <c r="H103" s="107"/>
      <c r="I103" s="107"/>
      <c r="J103" s="336">
        <f t="shared" si="12"/>
        <v>688</v>
      </c>
      <c r="K103" s="383"/>
      <c r="L103" s="368">
        <f t="shared" si="11"/>
        <v>688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6" t="s">
        <v>90</v>
      </c>
      <c r="B104" s="120"/>
      <c r="C104" s="106"/>
      <c r="D104" s="106"/>
      <c r="E104" s="106"/>
      <c r="F104" s="106"/>
      <c r="G104" s="106"/>
      <c r="H104" s="107"/>
      <c r="I104" s="107"/>
      <c r="J104" s="336">
        <f t="shared" si="12"/>
        <v>0</v>
      </c>
      <c r="K104" s="383"/>
      <c r="L104" s="368">
        <f t="shared" si="11"/>
        <v>0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6" t="s">
        <v>91</v>
      </c>
      <c r="B105" s="120"/>
      <c r="C105" s="106"/>
      <c r="D105" s="106"/>
      <c r="E105" s="106"/>
      <c r="F105" s="106"/>
      <c r="G105" s="106"/>
      <c r="H105" s="107"/>
      <c r="I105" s="107"/>
      <c r="J105" s="336">
        <f t="shared" si="12"/>
        <v>0</v>
      </c>
      <c r="K105" s="383"/>
      <c r="L105" s="368">
        <f t="shared" si="11"/>
        <v>0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>
      <c r="A106" s="6" t="s">
        <v>92</v>
      </c>
      <c r="B106" s="120"/>
      <c r="C106" s="106"/>
      <c r="D106" s="106"/>
      <c r="E106" s="106"/>
      <c r="F106" s="106"/>
      <c r="G106" s="106"/>
      <c r="H106" s="107"/>
      <c r="I106" s="107"/>
      <c r="J106" s="336">
        <f t="shared" si="12"/>
        <v>0</v>
      </c>
      <c r="K106" s="383">
        <v>161481</v>
      </c>
      <c r="L106" s="368">
        <f t="shared" si="11"/>
        <v>161481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>
      <c r="A107" s="6" t="s">
        <v>93</v>
      </c>
      <c r="B107" s="120"/>
      <c r="C107" s="106"/>
      <c r="D107" s="106"/>
      <c r="E107" s="106">
        <v>103</v>
      </c>
      <c r="F107" s="106">
        <v>111</v>
      </c>
      <c r="G107" s="106"/>
      <c r="H107" s="107"/>
      <c r="I107" s="107">
        <v>936</v>
      </c>
      <c r="J107" s="336">
        <f t="shared" si="12"/>
        <v>1150</v>
      </c>
      <c r="K107" s="383"/>
      <c r="L107" s="368">
        <f t="shared" si="11"/>
        <v>1150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>
      <c r="A108" s="6" t="s">
        <v>94</v>
      </c>
      <c r="B108" s="120"/>
      <c r="C108" s="106">
        <v>3381</v>
      </c>
      <c r="D108" s="106">
        <v>89</v>
      </c>
      <c r="E108" s="106">
        <v>55</v>
      </c>
      <c r="F108" s="106"/>
      <c r="G108" s="106"/>
      <c r="H108" s="107"/>
      <c r="I108" s="107"/>
      <c r="J108" s="336">
        <f t="shared" si="12"/>
        <v>3525</v>
      </c>
      <c r="K108" s="383">
        <v>35</v>
      </c>
      <c r="L108" s="368">
        <f t="shared" si="11"/>
        <v>3560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>
      <c r="A109" s="6" t="s">
        <v>95</v>
      </c>
      <c r="B109" s="120"/>
      <c r="C109" s="106"/>
      <c r="D109" s="106"/>
      <c r="E109" s="106">
        <v>3629</v>
      </c>
      <c r="F109" s="106">
        <v>1448</v>
      </c>
      <c r="G109" s="106"/>
      <c r="H109" s="107"/>
      <c r="I109" s="107">
        <v>2541</v>
      </c>
      <c r="J109" s="336">
        <f t="shared" si="12"/>
        <v>7618</v>
      </c>
      <c r="K109" s="383"/>
      <c r="L109" s="368">
        <f t="shared" si="11"/>
        <v>7618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>
      <c r="A110" s="6" t="s">
        <v>96</v>
      </c>
      <c r="B110" s="120"/>
      <c r="C110" s="106">
        <v>4392</v>
      </c>
      <c r="D110" s="106"/>
      <c r="E110" s="106"/>
      <c r="F110" s="106"/>
      <c r="G110" s="106"/>
      <c r="H110" s="107"/>
      <c r="I110" s="107"/>
      <c r="J110" s="336">
        <f t="shared" si="12"/>
        <v>4392</v>
      </c>
      <c r="K110" s="383">
        <v>203</v>
      </c>
      <c r="L110" s="368">
        <f t="shared" si="11"/>
        <v>4595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>
      <c r="A111" s="6" t="s">
        <v>98</v>
      </c>
      <c r="B111" s="120"/>
      <c r="C111" s="106"/>
      <c r="D111" s="106">
        <v>326</v>
      </c>
      <c r="E111" s="106">
        <v>513</v>
      </c>
      <c r="F111" s="106">
        <v>914</v>
      </c>
      <c r="G111" s="106"/>
      <c r="H111" s="107">
        <v>228</v>
      </c>
      <c r="I111" s="107">
        <v>3771</v>
      </c>
      <c r="J111" s="336">
        <f t="shared" si="12"/>
        <v>5752</v>
      </c>
      <c r="K111" s="383">
        <v>479</v>
      </c>
      <c r="L111" s="368">
        <f t="shared" si="11"/>
        <v>6231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>
      <c r="A112" s="185" t="s">
        <v>99</v>
      </c>
      <c r="B112" s="120"/>
      <c r="C112" s="106">
        <v>4259</v>
      </c>
      <c r="D112" s="106">
        <v>610</v>
      </c>
      <c r="E112" s="106">
        <v>99</v>
      </c>
      <c r="F112" s="106">
        <v>182</v>
      </c>
      <c r="G112" s="106"/>
      <c r="H112" s="107"/>
      <c r="I112" s="107"/>
      <c r="J112" s="336">
        <f t="shared" si="12"/>
        <v>5150</v>
      </c>
      <c r="K112" s="383">
        <v>93</v>
      </c>
      <c r="L112" s="368">
        <f t="shared" si="11"/>
        <v>5243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>
      <c r="A113" s="6" t="s">
        <v>100</v>
      </c>
      <c r="B113" s="241"/>
      <c r="C113" s="85">
        <v>1695</v>
      </c>
      <c r="D113" s="85">
        <v>346</v>
      </c>
      <c r="E113" s="85">
        <v>237</v>
      </c>
      <c r="F113" s="85">
        <v>370</v>
      </c>
      <c r="G113" s="85"/>
      <c r="H113" s="61"/>
      <c r="I113" s="61"/>
      <c r="J113" s="336">
        <f t="shared" si="12"/>
        <v>2648</v>
      </c>
      <c r="K113" s="400"/>
      <c r="L113" s="416">
        <f t="shared" si="11"/>
        <v>2648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.75" thickBot="1">
      <c r="A114" s="13" t="s">
        <v>187</v>
      </c>
      <c r="B114" s="417"/>
      <c r="C114" s="125"/>
      <c r="D114" s="125">
        <v>641</v>
      </c>
      <c r="E114" s="125">
        <v>198</v>
      </c>
      <c r="F114" s="125"/>
      <c r="G114" s="125"/>
      <c r="H114" s="418"/>
      <c r="I114" s="418"/>
      <c r="J114" s="369">
        <f t="shared" si="12"/>
        <v>839</v>
      </c>
      <c r="K114" s="419"/>
      <c r="L114" s="420">
        <f t="shared" si="11"/>
        <v>839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>
      <c r="A115" s="7" t="s">
        <v>101</v>
      </c>
      <c r="B115" s="263"/>
      <c r="C115" s="132"/>
      <c r="D115" s="132">
        <v>2652</v>
      </c>
      <c r="E115" s="132"/>
      <c r="F115" s="132">
        <v>1187</v>
      </c>
      <c r="G115" s="132">
        <v>145</v>
      </c>
      <c r="H115" s="132"/>
      <c r="I115" s="132"/>
      <c r="J115" s="351">
        <f t="shared" si="12"/>
        <v>3984</v>
      </c>
      <c r="K115" s="415"/>
      <c r="L115" s="421">
        <f t="shared" si="11"/>
        <v>3984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>
      <c r="A116" s="6" t="s">
        <v>188</v>
      </c>
      <c r="B116" s="120"/>
      <c r="C116" s="106"/>
      <c r="D116" s="106"/>
      <c r="E116" s="106"/>
      <c r="F116" s="106"/>
      <c r="G116" s="106">
        <v>2</v>
      </c>
      <c r="H116" s="106"/>
      <c r="I116" s="106"/>
      <c r="J116" s="336">
        <f t="shared" si="12"/>
        <v>2</v>
      </c>
      <c r="K116" s="383"/>
      <c r="L116" s="422">
        <f t="shared" si="11"/>
        <v>2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6" t="s">
        <v>102</v>
      </c>
      <c r="B117" s="120"/>
      <c r="C117" s="106"/>
      <c r="D117" s="106"/>
      <c r="E117" s="106"/>
      <c r="F117" s="106"/>
      <c r="G117" s="106"/>
      <c r="H117" s="106"/>
      <c r="I117" s="106"/>
      <c r="J117" s="336">
        <f t="shared" si="12"/>
        <v>0</v>
      </c>
      <c r="K117" s="383"/>
      <c r="L117" s="422">
        <f t="shared" si="11"/>
        <v>0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>
      <c r="A118" s="6" t="s">
        <v>103</v>
      </c>
      <c r="B118" s="120"/>
      <c r="C118" s="106"/>
      <c r="D118" s="106"/>
      <c r="E118" s="106"/>
      <c r="F118" s="106"/>
      <c r="G118" s="106"/>
      <c r="H118" s="106"/>
      <c r="I118" s="106">
        <v>429</v>
      </c>
      <c r="J118" s="336">
        <f t="shared" si="12"/>
        <v>429</v>
      </c>
      <c r="K118" s="383"/>
      <c r="L118" s="422">
        <f t="shared" si="11"/>
        <v>429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>
      <c r="A119" s="6" t="s">
        <v>104</v>
      </c>
      <c r="B119" s="241"/>
      <c r="C119" s="85"/>
      <c r="D119" s="85"/>
      <c r="E119" s="85"/>
      <c r="F119" s="85"/>
      <c r="G119" s="85"/>
      <c r="H119" s="85"/>
      <c r="I119" s="85">
        <v>341</v>
      </c>
      <c r="J119" s="336">
        <f t="shared" si="12"/>
        <v>341</v>
      </c>
      <c r="K119" s="400"/>
      <c r="L119" s="347">
        <f t="shared" si="11"/>
        <v>341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.75" thickBot="1">
      <c r="A120" s="13" t="s">
        <v>84</v>
      </c>
      <c r="B120" s="417"/>
      <c r="C120" s="125"/>
      <c r="D120" s="125"/>
      <c r="E120" s="125"/>
      <c r="F120" s="125"/>
      <c r="G120" s="125"/>
      <c r="H120" s="125"/>
      <c r="I120" s="125"/>
      <c r="J120" s="423">
        <f t="shared" si="12"/>
        <v>0</v>
      </c>
      <c r="K120" s="419">
        <v>83087</v>
      </c>
      <c r="L120" s="360">
        <f t="shared" si="11"/>
        <v>83087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thickBot="1">
      <c r="A121" s="532" t="s">
        <v>105</v>
      </c>
      <c r="B121" s="362"/>
      <c r="C121" s="362"/>
      <c r="D121" s="362">
        <f>SUM(D115:D119)</f>
        <v>2652</v>
      </c>
      <c r="E121" s="362"/>
      <c r="F121" s="362">
        <f>SUM(F115:F119)</f>
        <v>1187</v>
      </c>
      <c r="G121" s="362">
        <f>SUM(G115:G119)</f>
        <v>147</v>
      </c>
      <c r="H121" s="362"/>
      <c r="I121" s="362">
        <f>SUM(I115:I120)</f>
        <v>770</v>
      </c>
      <c r="J121" s="371">
        <f t="shared" si="12"/>
        <v>4756</v>
      </c>
      <c r="K121" s="424">
        <f>SUM(K115:K120)</f>
        <v>83087</v>
      </c>
      <c r="L121" s="364">
        <f t="shared" si="11"/>
        <v>87843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>
      <c r="A122" s="208" t="s">
        <v>219</v>
      </c>
      <c r="B122" s="208"/>
      <c r="C122" s="208"/>
      <c r="D122" s="146"/>
      <c r="E122" s="146"/>
      <c r="F122" s="146"/>
      <c r="G122" s="146"/>
      <c r="H122" s="146"/>
      <c r="I122" s="146"/>
      <c r="J122" s="425"/>
      <c r="K122" s="146"/>
      <c r="L122" s="146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>
      <c r="A123" s="145"/>
      <c r="B123" s="146"/>
      <c r="C123" s="146"/>
      <c r="D123" s="146"/>
      <c r="E123" s="146"/>
      <c r="F123" s="146"/>
      <c r="G123" s="146"/>
      <c r="H123" s="146"/>
      <c r="I123" s="146"/>
      <c r="J123" s="425"/>
      <c r="K123" s="146"/>
      <c r="L123" s="146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>
      <c r="A124" s="147"/>
      <c r="B124" s="148"/>
      <c r="C124" s="148"/>
      <c r="D124" s="148"/>
      <c r="E124" s="148"/>
      <c r="F124" s="148"/>
      <c r="G124" s="148"/>
      <c r="H124" s="148"/>
      <c r="I124" s="148"/>
      <c r="J124" s="426"/>
      <c r="K124" s="148"/>
      <c r="L124" s="148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96" t="s">
        <v>106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96" t="s">
        <v>177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thickBot="1">
      <c r="A127" s="98"/>
      <c r="B127" s="98"/>
      <c r="C127" s="98"/>
      <c r="D127" s="98"/>
      <c r="E127" s="98"/>
      <c r="F127" s="98"/>
      <c r="G127" s="98"/>
      <c r="H127" s="98"/>
      <c r="I127" s="98"/>
      <c r="J127" s="427"/>
      <c r="K127" s="98"/>
      <c r="L127" s="9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.75" thickBot="1">
      <c r="A128" s="23" t="s">
        <v>2</v>
      </c>
      <c r="B128" s="187" t="s">
        <v>3</v>
      </c>
      <c r="C128" s="188"/>
      <c r="D128" s="188"/>
      <c r="E128" s="188"/>
      <c r="F128" s="188"/>
      <c r="G128" s="188"/>
      <c r="H128" s="188"/>
      <c r="I128" s="188"/>
      <c r="J128" s="189"/>
      <c r="K128" s="18" t="s">
        <v>14</v>
      </c>
      <c r="L128" s="18" t="s">
        <v>13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thickBot="1">
      <c r="A129" s="181" t="s">
        <v>4</v>
      </c>
      <c r="B129" s="198" t="s">
        <v>5</v>
      </c>
      <c r="C129" s="199" t="s">
        <v>6</v>
      </c>
      <c r="D129" s="199" t="s">
        <v>7</v>
      </c>
      <c r="E129" s="199" t="s">
        <v>107</v>
      </c>
      <c r="F129" s="199" t="s">
        <v>9</v>
      </c>
      <c r="G129" s="199" t="s">
        <v>10</v>
      </c>
      <c r="H129" s="199" t="s">
        <v>11</v>
      </c>
      <c r="I129" s="200" t="s">
        <v>12</v>
      </c>
      <c r="J129" s="523" t="s">
        <v>13</v>
      </c>
      <c r="K129" s="202"/>
      <c r="L129" s="25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>
      <c r="A130" s="195" t="s">
        <v>108</v>
      </c>
      <c r="B130" s="115"/>
      <c r="C130" s="116"/>
      <c r="D130" s="116">
        <v>307</v>
      </c>
      <c r="E130" s="116">
        <v>4758</v>
      </c>
      <c r="F130" s="116">
        <v>2013</v>
      </c>
      <c r="G130" s="116"/>
      <c r="H130" s="116"/>
      <c r="I130" s="117">
        <v>1843</v>
      </c>
      <c r="J130" s="215">
        <f>B130+C130+D130+E130+F130+G130+H130+I130</f>
        <v>8921</v>
      </c>
      <c r="K130" s="119"/>
      <c r="L130" s="428">
        <f aca="true" t="shared" si="13" ref="L130:L158">SUM(J130:K130)</f>
        <v>8921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>
      <c r="A131" s="6" t="s">
        <v>109</v>
      </c>
      <c r="B131" s="120"/>
      <c r="C131" s="106">
        <v>2324</v>
      </c>
      <c r="D131" s="106"/>
      <c r="E131" s="106"/>
      <c r="F131" s="106"/>
      <c r="G131" s="106"/>
      <c r="H131" s="106"/>
      <c r="I131" s="107"/>
      <c r="J131" s="212">
        <f aca="true" t="shared" si="14" ref="J131:J153">B131+C131+D131+E131+F131+G131+H131+I131</f>
        <v>2324</v>
      </c>
      <c r="K131" s="84"/>
      <c r="L131" s="400">
        <f t="shared" si="13"/>
        <v>2324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>
      <c r="A132" s="6" t="s">
        <v>110</v>
      </c>
      <c r="B132" s="120"/>
      <c r="C132" s="106"/>
      <c r="D132" s="106"/>
      <c r="E132" s="106"/>
      <c r="F132" s="106"/>
      <c r="G132" s="106"/>
      <c r="H132" s="106"/>
      <c r="I132" s="107"/>
      <c r="J132" s="212">
        <f t="shared" si="14"/>
        <v>0</v>
      </c>
      <c r="K132" s="84"/>
      <c r="L132" s="400">
        <f t="shared" si="13"/>
        <v>0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6" t="s">
        <v>111</v>
      </c>
      <c r="B133" s="120"/>
      <c r="C133" s="106"/>
      <c r="D133" s="106"/>
      <c r="E133" s="106"/>
      <c r="F133" s="106"/>
      <c r="G133" s="106"/>
      <c r="H133" s="106"/>
      <c r="I133" s="107">
        <v>3735</v>
      </c>
      <c r="J133" s="212">
        <f t="shared" si="14"/>
        <v>3735</v>
      </c>
      <c r="K133" s="84"/>
      <c r="L133" s="400">
        <f t="shared" si="13"/>
        <v>3735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>
      <c r="A134" s="6" t="s">
        <v>112</v>
      </c>
      <c r="B134" s="120"/>
      <c r="C134" s="106"/>
      <c r="D134" s="106"/>
      <c r="E134" s="106"/>
      <c r="F134" s="106"/>
      <c r="G134" s="106"/>
      <c r="H134" s="106"/>
      <c r="I134" s="107"/>
      <c r="J134" s="212">
        <f t="shared" si="14"/>
        <v>0</v>
      </c>
      <c r="K134" s="84"/>
      <c r="L134" s="400">
        <f t="shared" si="13"/>
        <v>0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>
      <c r="A135" s="6" t="s">
        <v>113</v>
      </c>
      <c r="B135" s="120"/>
      <c r="C135" s="106"/>
      <c r="D135" s="106"/>
      <c r="E135" s="106"/>
      <c r="F135" s="106"/>
      <c r="G135" s="106"/>
      <c r="H135" s="106"/>
      <c r="I135" s="107"/>
      <c r="J135" s="212">
        <f t="shared" si="14"/>
        <v>0</v>
      </c>
      <c r="K135" s="84"/>
      <c r="L135" s="400">
        <f t="shared" si="13"/>
        <v>0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>
      <c r="A136" s="6" t="s">
        <v>114</v>
      </c>
      <c r="B136" s="120"/>
      <c r="C136" s="106"/>
      <c r="D136" s="106"/>
      <c r="E136" s="106">
        <v>2386</v>
      </c>
      <c r="F136" s="106"/>
      <c r="G136" s="106"/>
      <c r="H136" s="106"/>
      <c r="I136" s="107"/>
      <c r="J136" s="212">
        <f t="shared" si="14"/>
        <v>2386</v>
      </c>
      <c r="K136" s="84"/>
      <c r="L136" s="400">
        <f t="shared" si="13"/>
        <v>2386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6" t="s">
        <v>115</v>
      </c>
      <c r="B137" s="120"/>
      <c r="C137" s="106">
        <v>2539</v>
      </c>
      <c r="D137" s="106"/>
      <c r="E137" s="106"/>
      <c r="F137" s="106"/>
      <c r="G137" s="106"/>
      <c r="H137" s="106"/>
      <c r="I137" s="107"/>
      <c r="J137" s="212">
        <f t="shared" si="14"/>
        <v>2539</v>
      </c>
      <c r="K137" s="84"/>
      <c r="L137" s="400">
        <f t="shared" si="13"/>
        <v>2539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6" t="s">
        <v>117</v>
      </c>
      <c r="B138" s="120"/>
      <c r="C138" s="106">
        <v>22556</v>
      </c>
      <c r="D138" s="106">
        <v>12720</v>
      </c>
      <c r="E138" s="106">
        <v>8700</v>
      </c>
      <c r="F138" s="106">
        <v>13269</v>
      </c>
      <c r="G138" s="106"/>
      <c r="H138" s="106"/>
      <c r="I138" s="107"/>
      <c r="J138" s="212">
        <f t="shared" si="14"/>
        <v>57245</v>
      </c>
      <c r="K138" s="84">
        <v>210729</v>
      </c>
      <c r="L138" s="400">
        <f t="shared" si="13"/>
        <v>267974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>
      <c r="A139" s="6" t="s">
        <v>118</v>
      </c>
      <c r="B139" s="120"/>
      <c r="C139" s="106"/>
      <c r="D139" s="106"/>
      <c r="E139" s="106"/>
      <c r="F139" s="106"/>
      <c r="G139" s="106"/>
      <c r="H139" s="106"/>
      <c r="I139" s="107">
        <v>664</v>
      </c>
      <c r="J139" s="212">
        <f t="shared" si="14"/>
        <v>664</v>
      </c>
      <c r="K139" s="84"/>
      <c r="L139" s="400">
        <f t="shared" si="13"/>
        <v>664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6" t="s">
        <v>119</v>
      </c>
      <c r="B140" s="120"/>
      <c r="C140" s="106"/>
      <c r="D140" s="106"/>
      <c r="E140" s="106"/>
      <c r="F140" s="106"/>
      <c r="G140" s="106"/>
      <c r="H140" s="106"/>
      <c r="I140" s="107"/>
      <c r="J140" s="212">
        <f t="shared" si="14"/>
        <v>0</v>
      </c>
      <c r="K140" s="84"/>
      <c r="L140" s="400">
        <f t="shared" si="13"/>
        <v>0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>
      <c r="A141" s="6" t="s">
        <v>120</v>
      </c>
      <c r="B141" s="120"/>
      <c r="C141" s="106"/>
      <c r="D141" s="106"/>
      <c r="E141" s="106"/>
      <c r="F141" s="106"/>
      <c r="G141" s="106"/>
      <c r="H141" s="106"/>
      <c r="I141" s="107"/>
      <c r="J141" s="212">
        <f t="shared" si="14"/>
        <v>0</v>
      </c>
      <c r="K141" s="84"/>
      <c r="L141" s="400">
        <f t="shared" si="13"/>
        <v>0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>
      <c r="A142" s="6" t="s">
        <v>121</v>
      </c>
      <c r="B142" s="120"/>
      <c r="C142" s="106"/>
      <c r="D142" s="106"/>
      <c r="E142" s="106"/>
      <c r="F142" s="106"/>
      <c r="G142" s="106"/>
      <c r="H142" s="106"/>
      <c r="I142" s="107"/>
      <c r="J142" s="212">
        <f t="shared" si="14"/>
        <v>0</v>
      </c>
      <c r="K142" s="84">
        <v>1371</v>
      </c>
      <c r="L142" s="400">
        <f t="shared" si="13"/>
        <v>1371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>
      <c r="A143" s="6" t="s">
        <v>122</v>
      </c>
      <c r="B143" s="120">
        <v>70</v>
      </c>
      <c r="C143" s="106"/>
      <c r="D143" s="106"/>
      <c r="E143" s="106">
        <v>3204</v>
      </c>
      <c r="F143" s="106">
        <v>4757</v>
      </c>
      <c r="G143" s="106"/>
      <c r="H143" s="106"/>
      <c r="I143" s="107"/>
      <c r="J143" s="212">
        <f t="shared" si="14"/>
        <v>8031</v>
      </c>
      <c r="K143" s="84"/>
      <c r="L143" s="400">
        <f t="shared" si="13"/>
        <v>8031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6" t="s">
        <v>173</v>
      </c>
      <c r="B144" s="120"/>
      <c r="C144" s="106"/>
      <c r="D144" s="106"/>
      <c r="E144" s="106">
        <v>51</v>
      </c>
      <c r="F144" s="106"/>
      <c r="G144" s="106"/>
      <c r="H144" s="106"/>
      <c r="I144" s="107"/>
      <c r="J144" s="212">
        <f t="shared" si="14"/>
        <v>51</v>
      </c>
      <c r="K144" s="84"/>
      <c r="L144" s="400">
        <f t="shared" si="13"/>
        <v>51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>
      <c r="A145" s="6" t="s">
        <v>123</v>
      </c>
      <c r="B145" s="120"/>
      <c r="C145" s="106">
        <v>2224</v>
      </c>
      <c r="D145" s="106"/>
      <c r="E145" s="106"/>
      <c r="F145" s="106"/>
      <c r="G145" s="106"/>
      <c r="H145" s="106"/>
      <c r="I145" s="107"/>
      <c r="J145" s="212">
        <f t="shared" si="14"/>
        <v>2224</v>
      </c>
      <c r="K145" s="84"/>
      <c r="L145" s="400">
        <f t="shared" si="13"/>
        <v>2224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>
      <c r="A146" s="6" t="s">
        <v>124</v>
      </c>
      <c r="B146" s="120">
        <v>352</v>
      </c>
      <c r="C146" s="106"/>
      <c r="D146" s="106"/>
      <c r="E146" s="106"/>
      <c r="F146" s="106"/>
      <c r="G146" s="106"/>
      <c r="H146" s="106"/>
      <c r="I146" s="107"/>
      <c r="J146" s="212">
        <f t="shared" si="14"/>
        <v>352</v>
      </c>
      <c r="K146" s="84"/>
      <c r="L146" s="400">
        <f t="shared" si="13"/>
        <v>352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>
      <c r="A147" s="6" t="s">
        <v>125</v>
      </c>
      <c r="B147" s="120"/>
      <c r="C147" s="106"/>
      <c r="D147" s="106">
        <v>1014</v>
      </c>
      <c r="E147" s="106">
        <v>132</v>
      </c>
      <c r="F147" s="106">
        <v>109</v>
      </c>
      <c r="G147" s="106"/>
      <c r="H147" s="106">
        <v>604</v>
      </c>
      <c r="I147" s="107">
        <v>1877</v>
      </c>
      <c r="J147" s="212">
        <f t="shared" si="14"/>
        <v>3736</v>
      </c>
      <c r="K147" s="84"/>
      <c r="L147" s="400">
        <f t="shared" si="13"/>
        <v>3736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6" t="s">
        <v>126</v>
      </c>
      <c r="B148" s="120"/>
      <c r="C148" s="106">
        <v>170</v>
      </c>
      <c r="D148" s="106"/>
      <c r="E148" s="106"/>
      <c r="F148" s="106"/>
      <c r="G148" s="106"/>
      <c r="H148" s="106"/>
      <c r="I148" s="107"/>
      <c r="J148" s="212">
        <f t="shared" si="14"/>
        <v>170</v>
      </c>
      <c r="K148" s="84"/>
      <c r="L148" s="400">
        <f t="shared" si="13"/>
        <v>170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>
      <c r="A149" s="6" t="s">
        <v>127</v>
      </c>
      <c r="B149" s="120"/>
      <c r="C149" s="106"/>
      <c r="D149" s="106"/>
      <c r="E149" s="106">
        <v>1486</v>
      </c>
      <c r="F149" s="106"/>
      <c r="G149" s="106"/>
      <c r="H149" s="106"/>
      <c r="I149" s="107"/>
      <c r="J149" s="212">
        <f t="shared" si="14"/>
        <v>1486</v>
      </c>
      <c r="K149" s="84"/>
      <c r="L149" s="400">
        <f t="shared" si="13"/>
        <v>1486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>
      <c r="A150" s="6" t="s">
        <v>128</v>
      </c>
      <c r="B150" s="120"/>
      <c r="C150" s="106"/>
      <c r="D150" s="106"/>
      <c r="E150" s="106">
        <v>2649</v>
      </c>
      <c r="F150" s="106"/>
      <c r="G150" s="106"/>
      <c r="H150" s="106"/>
      <c r="I150" s="107"/>
      <c r="J150" s="212">
        <f t="shared" si="14"/>
        <v>2649</v>
      </c>
      <c r="K150" s="84"/>
      <c r="L150" s="400">
        <f t="shared" si="13"/>
        <v>2649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>
      <c r="A151" s="6" t="s">
        <v>129</v>
      </c>
      <c r="B151" s="120">
        <v>73</v>
      </c>
      <c r="C151" s="106"/>
      <c r="D151" s="106"/>
      <c r="E151" s="106"/>
      <c r="F151" s="106"/>
      <c r="G151" s="106"/>
      <c r="H151" s="106"/>
      <c r="I151" s="107"/>
      <c r="J151" s="212">
        <f t="shared" si="14"/>
        <v>73</v>
      </c>
      <c r="K151" s="84"/>
      <c r="L151" s="400">
        <f t="shared" si="13"/>
        <v>73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6" t="s">
        <v>131</v>
      </c>
      <c r="B152" s="120"/>
      <c r="C152" s="106">
        <v>32</v>
      </c>
      <c r="D152" s="106"/>
      <c r="E152" s="106"/>
      <c r="F152" s="106"/>
      <c r="G152" s="106"/>
      <c r="H152" s="106"/>
      <c r="I152" s="107"/>
      <c r="J152" s="212">
        <f t="shared" si="14"/>
        <v>32</v>
      </c>
      <c r="K152" s="84"/>
      <c r="L152" s="400">
        <f t="shared" si="13"/>
        <v>32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thickBot="1">
      <c r="A153" s="6" t="s">
        <v>189</v>
      </c>
      <c r="B153" s="120"/>
      <c r="C153" s="106"/>
      <c r="D153" s="106"/>
      <c r="E153" s="106"/>
      <c r="F153" s="106"/>
      <c r="G153" s="106"/>
      <c r="H153" s="106"/>
      <c r="I153" s="107">
        <v>544</v>
      </c>
      <c r="J153" s="212">
        <f t="shared" si="14"/>
        <v>544</v>
      </c>
      <c r="K153" s="84"/>
      <c r="L153" s="419">
        <f t="shared" si="13"/>
        <v>544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7" t="s">
        <v>132</v>
      </c>
      <c r="B154" s="263">
        <v>2183</v>
      </c>
      <c r="C154" s="132"/>
      <c r="D154" s="132">
        <v>2069</v>
      </c>
      <c r="E154" s="132">
        <v>5729</v>
      </c>
      <c r="F154" s="132">
        <v>1565</v>
      </c>
      <c r="G154" s="132"/>
      <c r="H154" s="132">
        <v>436</v>
      </c>
      <c r="I154" s="151">
        <v>12302</v>
      </c>
      <c r="J154" s="429">
        <f>SUM(B154:I154)</f>
        <v>24284</v>
      </c>
      <c r="K154" s="430">
        <v>1185</v>
      </c>
      <c r="L154" s="431">
        <f t="shared" si="13"/>
        <v>25469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thickBot="1">
      <c r="A155" s="6" t="s">
        <v>133</v>
      </c>
      <c r="B155" s="120"/>
      <c r="C155" s="106">
        <v>3480</v>
      </c>
      <c r="D155" s="106"/>
      <c r="E155" s="106"/>
      <c r="F155" s="106"/>
      <c r="G155" s="106"/>
      <c r="H155" s="106"/>
      <c r="I155" s="107"/>
      <c r="J155" s="409">
        <f>SUM(B155:I155)</f>
        <v>3480</v>
      </c>
      <c r="K155" s="406"/>
      <c r="L155" s="432">
        <f t="shared" si="13"/>
        <v>3480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thickBot="1">
      <c r="A156" s="8" t="s">
        <v>134</v>
      </c>
      <c r="B156" s="143">
        <f>SUM(B154:B155)</f>
        <v>2183</v>
      </c>
      <c r="C156" s="143">
        <f>SUM(C154:C155)</f>
        <v>3480</v>
      </c>
      <c r="D156" s="143">
        <f>SUM(D154:D155)</f>
        <v>2069</v>
      </c>
      <c r="E156" s="143">
        <f>SUM(E154:E155)</f>
        <v>5729</v>
      </c>
      <c r="F156" s="143">
        <f>SUM(F154:F155)</f>
        <v>1565</v>
      </c>
      <c r="G156" s="143"/>
      <c r="H156" s="143">
        <f>SUM(H154:H155)</f>
        <v>436</v>
      </c>
      <c r="I156" s="144">
        <f>SUM(I154:I155)</f>
        <v>12302</v>
      </c>
      <c r="J156" s="433">
        <f>SUM(B156:I156)</f>
        <v>27764</v>
      </c>
      <c r="K156" s="434">
        <f>SUM(K154:K155)</f>
        <v>1185</v>
      </c>
      <c r="L156" s="414">
        <f t="shared" si="13"/>
        <v>28949</v>
      </c>
      <c r="M156" s="29"/>
      <c r="N156" s="29"/>
      <c r="O156" s="29"/>
      <c r="P156" s="29"/>
      <c r="Q156" s="29">
        <v>944</v>
      </c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182" t="s">
        <v>135</v>
      </c>
      <c r="B157" s="123"/>
      <c r="C157" s="124"/>
      <c r="D157" s="126"/>
      <c r="E157" s="124">
        <v>556</v>
      </c>
      <c r="F157" s="126">
        <v>599</v>
      </c>
      <c r="G157" s="124"/>
      <c r="H157" s="126">
        <v>74</v>
      </c>
      <c r="I157" s="127">
        <v>3105</v>
      </c>
      <c r="J157" s="429">
        <f>SUM(C157:I157)</f>
        <v>4334</v>
      </c>
      <c r="K157" s="435"/>
      <c r="L157" s="368">
        <f t="shared" si="13"/>
        <v>4334</v>
      </c>
      <c r="M157" s="29"/>
      <c r="N157" s="29"/>
      <c r="O157" s="29"/>
      <c r="P157" s="29"/>
      <c r="Q157" s="29">
        <v>701</v>
      </c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>
      <c r="A158" s="6" t="s">
        <v>136</v>
      </c>
      <c r="B158" s="120"/>
      <c r="C158" s="106">
        <v>1260</v>
      </c>
      <c r="D158" s="106">
        <v>566</v>
      </c>
      <c r="E158" s="106"/>
      <c r="F158" s="106"/>
      <c r="G158" s="106"/>
      <c r="H158" s="106"/>
      <c r="I158" s="107"/>
      <c r="J158" s="401">
        <f>SUM(C158:I158)</f>
        <v>1826</v>
      </c>
      <c r="K158" s="383"/>
      <c r="L158" s="368">
        <f t="shared" si="13"/>
        <v>1826</v>
      </c>
      <c r="M158" s="29"/>
      <c r="N158" s="29"/>
      <c r="O158" s="29"/>
      <c r="P158" s="29"/>
      <c r="Q158" s="29">
        <v>3808</v>
      </c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thickBot="1">
      <c r="A159" s="186" t="s">
        <v>137</v>
      </c>
      <c r="B159" s="123"/>
      <c r="C159" s="124"/>
      <c r="D159" s="126"/>
      <c r="E159" s="124"/>
      <c r="F159" s="126"/>
      <c r="G159" s="124"/>
      <c r="H159" s="126"/>
      <c r="I159" s="127"/>
      <c r="J159" s="409"/>
      <c r="K159" s="436"/>
      <c r="L159" s="46"/>
      <c r="M159" s="29"/>
      <c r="N159" s="29"/>
      <c r="O159" s="29"/>
      <c r="P159" s="29"/>
      <c r="Q159" s="29">
        <v>540</v>
      </c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thickBot="1">
      <c r="A160" s="196" t="s">
        <v>138</v>
      </c>
      <c r="B160" s="159"/>
      <c r="C160" s="159">
        <f>SUM(C157:C159)</f>
        <v>1260</v>
      </c>
      <c r="D160" s="159">
        <f>SUM(D157:D159)</f>
        <v>566</v>
      </c>
      <c r="E160" s="159">
        <f>SUM(E157:E159)</f>
        <v>556</v>
      </c>
      <c r="F160" s="159">
        <f>SUM(F157:F159)</f>
        <v>599</v>
      </c>
      <c r="G160" s="159"/>
      <c r="H160" s="159">
        <f>SUM(H157:H159)</f>
        <v>74</v>
      </c>
      <c r="I160" s="160">
        <f>SUM(I157:I159)</f>
        <v>3105</v>
      </c>
      <c r="J160" s="437">
        <f>SUM(C160:I160)</f>
        <v>6160</v>
      </c>
      <c r="K160" s="438"/>
      <c r="L160" s="439">
        <f>SUM(J160:K160)</f>
        <v>6160</v>
      </c>
      <c r="M160" s="29"/>
      <c r="N160" s="29"/>
      <c r="O160" s="29"/>
      <c r="P160" s="29"/>
      <c r="Q160" s="29">
        <v>1661</v>
      </c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thickBot="1" thickTop="1">
      <c r="A161" s="197" t="s">
        <v>139</v>
      </c>
      <c r="B161" s="163">
        <f aca="true" t="shared" si="15" ref="B161:L161">B8+B9+B10+B11+B12+B13+B14+B15+B16+B17+B18+B19+B20+B21+B22+B23+B24+B25+B27+B28+B29+B30+B31+B32+B33+B34+B35+B36+B37+B38+B39+B40+B41+B42+B48+B49+B50+B51+B52+B53+B54+B55+B56+B57+B58+B59+B60+B61+B62+B63+B64+B65+B66+B67+B68+B69+B70+B71+B72+B73+B74+B83+B84+B85+B86+B87+B88+B89+B90+B91+B92++B93+B94+B95+B96+B98+B99+B100+B101+B102+B103+B104+B105+B106+B107+B108+B109+B110+B111+B112+B113+B114+B115+B116+B117+B118+B119+B120+B130+B131+B132+B133+B134+B135+B136+B137+B138+B139+B140+B141+B142+B143+B144+B145+B146+B147+B148+B149+B150+B151+B152+B153+B154+B155+B157+B158+B159</f>
        <v>9800</v>
      </c>
      <c r="C161" s="163">
        <f t="shared" si="15"/>
        <v>75774</v>
      </c>
      <c r="D161" s="163">
        <f t="shared" si="15"/>
        <v>47673</v>
      </c>
      <c r="E161" s="163">
        <f t="shared" si="15"/>
        <v>79026</v>
      </c>
      <c r="F161" s="163">
        <f t="shared" si="15"/>
        <v>48111</v>
      </c>
      <c r="G161" s="163">
        <f t="shared" si="15"/>
        <v>1355</v>
      </c>
      <c r="H161" s="163">
        <f t="shared" si="15"/>
        <v>5163</v>
      </c>
      <c r="I161" s="163">
        <f t="shared" si="15"/>
        <v>71256</v>
      </c>
      <c r="J161" s="163">
        <f t="shared" si="15"/>
        <v>338158</v>
      </c>
      <c r="K161" s="163">
        <f t="shared" si="15"/>
        <v>599490</v>
      </c>
      <c r="L161" s="163">
        <f t="shared" si="15"/>
        <v>937648</v>
      </c>
      <c r="M161" s="29"/>
      <c r="N161" s="29"/>
      <c r="O161" s="29"/>
      <c r="P161" s="29"/>
      <c r="Q161" s="29">
        <v>1835</v>
      </c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>
      <c r="A162" s="168" t="s">
        <v>217</v>
      </c>
      <c r="B162" s="146"/>
      <c r="C162" s="146"/>
      <c r="D162" s="146"/>
      <c r="E162" s="146"/>
      <c r="F162" s="146"/>
      <c r="G162" s="146"/>
      <c r="H162" s="146"/>
      <c r="I162" s="146"/>
      <c r="J162" s="425"/>
      <c r="K162" s="146"/>
      <c r="L162" s="146"/>
      <c r="M162" s="29"/>
      <c r="N162" s="29"/>
      <c r="O162" s="29"/>
      <c r="P162" s="29"/>
      <c r="Q162" s="29">
        <v>57</v>
      </c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>
      <c r="A163" s="208" t="s">
        <v>219</v>
      </c>
      <c r="B163" s="208"/>
      <c r="C163" s="208"/>
      <c r="D163" s="146"/>
      <c r="E163" s="146"/>
      <c r="F163" s="146"/>
      <c r="G163" s="146"/>
      <c r="H163" s="146"/>
      <c r="I163" s="146"/>
      <c r="J163" s="425"/>
      <c r="K163" s="146"/>
      <c r="L163" s="146"/>
      <c r="M163" s="29"/>
      <c r="N163" s="29"/>
      <c r="O163" s="29"/>
      <c r="P163" s="29"/>
      <c r="Q163" s="29">
        <v>346</v>
      </c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>
      <c r="A164" s="29"/>
      <c r="B164" s="169"/>
      <c r="C164" s="169"/>
      <c r="D164" s="169"/>
      <c r="E164" s="169"/>
      <c r="F164" s="169"/>
      <c r="G164" s="169"/>
      <c r="H164" s="169"/>
      <c r="I164" s="169"/>
      <c r="J164" s="425"/>
      <c r="K164" s="146"/>
      <c r="L164" s="146"/>
      <c r="M164" s="29"/>
      <c r="N164" s="29"/>
      <c r="O164" s="29"/>
      <c r="P164" s="29"/>
      <c r="Q164" s="29">
        <v>806</v>
      </c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>
      <c r="A165" s="170"/>
      <c r="B165" s="171"/>
      <c r="C165" s="171"/>
      <c r="D165" s="171"/>
      <c r="E165" s="171"/>
      <c r="F165" s="171"/>
      <c r="G165" s="171"/>
      <c r="H165" s="171"/>
      <c r="I165" s="171"/>
      <c r="J165" s="426"/>
      <c r="K165" s="148"/>
      <c r="L165" s="148"/>
      <c r="M165" s="29"/>
      <c r="N165" s="29"/>
      <c r="O165" s="29"/>
      <c r="P165" s="29"/>
      <c r="Q165" s="29">
        <v>3315</v>
      </c>
      <c r="R165" s="29">
        <f>75234</f>
        <v>75234</v>
      </c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172"/>
      <c r="B166" s="173"/>
      <c r="C166" s="173"/>
      <c r="D166" s="173"/>
      <c r="E166" s="173"/>
      <c r="F166" s="173"/>
      <c r="G166" s="173"/>
      <c r="H166" s="173"/>
      <c r="I166" s="173"/>
      <c r="J166" s="332"/>
      <c r="K166" s="29"/>
      <c r="L166" s="29"/>
      <c r="M166" s="29"/>
      <c r="N166" s="29"/>
      <c r="O166" s="29"/>
      <c r="P166" s="29"/>
      <c r="Q166" s="29">
        <v>2774</v>
      </c>
      <c r="R166" s="29">
        <f>Q185-75234</f>
        <v>540</v>
      </c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95"/>
      <c r="B167" s="29"/>
      <c r="C167" s="29"/>
      <c r="D167" s="29"/>
      <c r="E167" s="29"/>
      <c r="F167" s="29"/>
      <c r="G167" s="29"/>
      <c r="H167" s="29"/>
      <c r="I167" s="29"/>
      <c r="J167" s="29"/>
      <c r="K167" s="29">
        <f>599490+K182</f>
        <v>607740</v>
      </c>
      <c r="L167" s="29"/>
      <c r="M167" s="29"/>
      <c r="N167" s="29"/>
      <c r="O167" s="29"/>
      <c r="P167" s="29"/>
      <c r="Q167" s="29">
        <v>3742</v>
      </c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96" t="s">
        <v>140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29"/>
      <c r="N168" s="29"/>
      <c r="O168" s="29"/>
      <c r="P168" s="29"/>
      <c r="Q168" s="29">
        <v>115</v>
      </c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96" t="s">
        <v>177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29"/>
      <c r="N169" s="29"/>
      <c r="O169" s="29"/>
      <c r="P169" s="29"/>
      <c r="Q169" s="29">
        <v>1437</v>
      </c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thickBot="1">
      <c r="A170" s="97"/>
      <c r="B170" s="97"/>
      <c r="C170" s="97"/>
      <c r="D170" s="97"/>
      <c r="E170" s="97"/>
      <c r="F170" s="97"/>
      <c r="G170" s="97"/>
      <c r="H170" s="97"/>
      <c r="I170" s="97"/>
      <c r="J170" s="427"/>
      <c r="K170" s="98"/>
      <c r="L170" s="98"/>
      <c r="M170" s="29"/>
      <c r="N170" s="29"/>
      <c r="O170" s="29"/>
      <c r="P170" s="29"/>
      <c r="Q170" s="29">
        <v>3368</v>
      </c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thickBot="1">
      <c r="A171" s="231" t="s">
        <v>141</v>
      </c>
      <c r="B171" s="299" t="s">
        <v>3</v>
      </c>
      <c r="C171" s="300"/>
      <c r="D171" s="300"/>
      <c r="E171" s="300"/>
      <c r="F171" s="300"/>
      <c r="G171" s="300"/>
      <c r="H171" s="300"/>
      <c r="I171" s="300"/>
      <c r="J171" s="300"/>
      <c r="K171" s="326" t="s">
        <v>14</v>
      </c>
      <c r="L171" s="326" t="s">
        <v>13</v>
      </c>
      <c r="M171" s="29"/>
      <c r="N171" s="29"/>
      <c r="O171" s="29"/>
      <c r="P171" s="29"/>
      <c r="Q171" s="29">
        <v>1459</v>
      </c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thickBot="1">
      <c r="A172" s="262" t="s">
        <v>4</v>
      </c>
      <c r="B172" s="390" t="s">
        <v>5</v>
      </c>
      <c r="C172" s="391" t="s">
        <v>6</v>
      </c>
      <c r="D172" s="392" t="s">
        <v>7</v>
      </c>
      <c r="E172" s="391" t="s">
        <v>8</v>
      </c>
      <c r="F172" s="392" t="s">
        <v>9</v>
      </c>
      <c r="G172" s="391" t="s">
        <v>10</v>
      </c>
      <c r="H172" s="392" t="s">
        <v>11</v>
      </c>
      <c r="I172" s="393" t="s">
        <v>12</v>
      </c>
      <c r="J172" s="394" t="s">
        <v>13</v>
      </c>
      <c r="K172" s="395"/>
      <c r="L172" s="395"/>
      <c r="M172" s="29"/>
      <c r="N172" s="29"/>
      <c r="O172" s="29"/>
      <c r="P172" s="29"/>
      <c r="Q172" s="29">
        <v>554</v>
      </c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>
      <c r="A173" s="440" t="s">
        <v>19</v>
      </c>
      <c r="B173" s="441"/>
      <c r="C173" s="238"/>
      <c r="D173" s="238"/>
      <c r="E173" s="238"/>
      <c r="F173" s="238"/>
      <c r="G173" s="238"/>
      <c r="H173" s="238"/>
      <c r="I173" s="442">
        <v>2150</v>
      </c>
      <c r="J173" s="443">
        <f aca="true" t="shared" si="16" ref="J173:J189">SUM(B173:I173)</f>
        <v>2150</v>
      </c>
      <c r="K173" s="428"/>
      <c r="L173" s="444">
        <f aca="true" t="shared" si="17" ref="L173:L189">SUM(J173:K173)</f>
        <v>2150</v>
      </c>
      <c r="M173" s="29"/>
      <c r="N173" s="29"/>
      <c r="O173" s="29"/>
      <c r="P173" s="29"/>
      <c r="Q173" s="29">
        <v>3381</v>
      </c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>
      <c r="A174" s="379" t="s">
        <v>142</v>
      </c>
      <c r="B174" s="103">
        <v>508</v>
      </c>
      <c r="C174" s="85"/>
      <c r="D174" s="85"/>
      <c r="E174" s="85"/>
      <c r="F174" s="85"/>
      <c r="G174" s="85"/>
      <c r="H174" s="85"/>
      <c r="I174" s="445"/>
      <c r="J174" s="294">
        <f t="shared" si="16"/>
        <v>508</v>
      </c>
      <c r="K174" s="400"/>
      <c r="L174" s="354">
        <f t="shared" si="17"/>
        <v>508</v>
      </c>
      <c r="M174" s="29"/>
      <c r="N174" s="29"/>
      <c r="O174" s="29"/>
      <c r="P174" s="29"/>
      <c r="Q174" s="29">
        <v>4392</v>
      </c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>
      <c r="A175" s="379" t="s">
        <v>174</v>
      </c>
      <c r="B175" s="103"/>
      <c r="C175" s="85"/>
      <c r="D175" s="85"/>
      <c r="E175" s="85"/>
      <c r="F175" s="85"/>
      <c r="G175" s="85"/>
      <c r="H175" s="85">
        <v>565</v>
      </c>
      <c r="I175" s="445"/>
      <c r="J175" s="294">
        <f t="shared" si="16"/>
        <v>565</v>
      </c>
      <c r="K175" s="400"/>
      <c r="L175" s="354">
        <f t="shared" si="17"/>
        <v>565</v>
      </c>
      <c r="M175" s="29"/>
      <c r="N175" s="29"/>
      <c r="O175" s="29"/>
      <c r="P175" s="29"/>
      <c r="Q175" s="29">
        <v>4259</v>
      </c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>
      <c r="A176" s="379" t="s">
        <v>143</v>
      </c>
      <c r="B176" s="103"/>
      <c r="C176" s="85">
        <v>3902</v>
      </c>
      <c r="D176" s="85">
        <v>3749</v>
      </c>
      <c r="E176" s="85">
        <v>12</v>
      </c>
      <c r="F176" s="85">
        <v>1265</v>
      </c>
      <c r="G176" s="85"/>
      <c r="H176" s="85">
        <v>3641</v>
      </c>
      <c r="I176" s="445"/>
      <c r="J176" s="294">
        <f t="shared" si="16"/>
        <v>12569</v>
      </c>
      <c r="K176" s="400"/>
      <c r="L176" s="354">
        <f t="shared" si="17"/>
        <v>12569</v>
      </c>
      <c r="M176" s="29"/>
      <c r="N176" s="29"/>
      <c r="O176" s="29"/>
      <c r="P176" s="29"/>
      <c r="Q176" s="29">
        <v>1695</v>
      </c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>
      <c r="A177" s="379" t="s">
        <v>144</v>
      </c>
      <c r="B177" s="103"/>
      <c r="C177" s="85"/>
      <c r="D177" s="85">
        <v>9135</v>
      </c>
      <c r="E177" s="85">
        <v>4558</v>
      </c>
      <c r="F177" s="85">
        <v>7808</v>
      </c>
      <c r="G177" s="85"/>
      <c r="H177" s="85"/>
      <c r="I177" s="445"/>
      <c r="J177" s="294">
        <f t="shared" si="16"/>
        <v>21501</v>
      </c>
      <c r="K177" s="400"/>
      <c r="L177" s="354">
        <f t="shared" si="17"/>
        <v>21501</v>
      </c>
      <c r="M177" s="29"/>
      <c r="N177" s="29"/>
      <c r="O177" s="29"/>
      <c r="P177" s="29"/>
      <c r="Q177" s="29">
        <v>2324</v>
      </c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379" t="s">
        <v>190</v>
      </c>
      <c r="B178" s="103"/>
      <c r="C178" s="85">
        <v>12470</v>
      </c>
      <c r="D178" s="85"/>
      <c r="E178" s="85">
        <v>177</v>
      </c>
      <c r="F178" s="85"/>
      <c r="G178" s="85">
        <v>772</v>
      </c>
      <c r="H178" s="85"/>
      <c r="I178" s="445"/>
      <c r="J178" s="294">
        <f t="shared" si="16"/>
        <v>13419</v>
      </c>
      <c r="K178" s="400"/>
      <c r="L178" s="354">
        <f t="shared" si="17"/>
        <v>13419</v>
      </c>
      <c r="M178" s="29"/>
      <c r="N178" s="29"/>
      <c r="O178" s="29"/>
      <c r="P178" s="29"/>
      <c r="Q178" s="29">
        <v>2539</v>
      </c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379" t="s">
        <v>175</v>
      </c>
      <c r="B179" s="103"/>
      <c r="C179" s="85"/>
      <c r="D179" s="85"/>
      <c r="E179" s="85">
        <v>892</v>
      </c>
      <c r="F179" s="85"/>
      <c r="G179" s="85"/>
      <c r="H179" s="85"/>
      <c r="I179" s="445"/>
      <c r="J179" s="294">
        <f t="shared" si="16"/>
        <v>892</v>
      </c>
      <c r="K179" s="400"/>
      <c r="L179" s="354">
        <f t="shared" si="17"/>
        <v>892</v>
      </c>
      <c r="M179" s="29"/>
      <c r="N179" s="29"/>
      <c r="O179" s="29"/>
      <c r="P179" s="29"/>
      <c r="Q179" s="29">
        <v>22556</v>
      </c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379" t="s">
        <v>145</v>
      </c>
      <c r="B180" s="103"/>
      <c r="C180" s="85"/>
      <c r="D180" s="85"/>
      <c r="E180" s="85">
        <v>1332</v>
      </c>
      <c r="F180" s="85">
        <v>445</v>
      </c>
      <c r="G180" s="85"/>
      <c r="H180" s="85"/>
      <c r="I180" s="445"/>
      <c r="J180" s="294">
        <f t="shared" si="16"/>
        <v>1777</v>
      </c>
      <c r="K180" s="400"/>
      <c r="L180" s="354">
        <f t="shared" si="17"/>
        <v>1777</v>
      </c>
      <c r="M180" s="29"/>
      <c r="N180" s="29"/>
      <c r="O180" s="29"/>
      <c r="P180" s="29"/>
      <c r="Q180" s="29">
        <v>2224</v>
      </c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379" t="s">
        <v>146</v>
      </c>
      <c r="B181" s="103"/>
      <c r="C181" s="85"/>
      <c r="D181" s="85"/>
      <c r="E181" s="85">
        <v>18</v>
      </c>
      <c r="F181" s="85"/>
      <c r="G181" s="85"/>
      <c r="H181" s="85"/>
      <c r="I181" s="445"/>
      <c r="J181" s="294">
        <f t="shared" si="16"/>
        <v>18</v>
      </c>
      <c r="K181" s="400"/>
      <c r="L181" s="354">
        <f t="shared" si="17"/>
        <v>18</v>
      </c>
      <c r="M181" s="29"/>
      <c r="N181" s="29"/>
      <c r="O181" s="29"/>
      <c r="P181" s="29"/>
      <c r="Q181" s="29">
        <v>170</v>
      </c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379" t="s">
        <v>147</v>
      </c>
      <c r="B182" s="103">
        <v>16</v>
      </c>
      <c r="C182" s="85">
        <v>3000</v>
      </c>
      <c r="D182" s="85"/>
      <c r="E182" s="85">
        <v>2920</v>
      </c>
      <c r="F182" s="85">
        <v>5332</v>
      </c>
      <c r="G182" s="85">
        <v>1772</v>
      </c>
      <c r="H182" s="85">
        <v>1756</v>
      </c>
      <c r="I182" s="445"/>
      <c r="J182" s="294">
        <f t="shared" si="16"/>
        <v>14796</v>
      </c>
      <c r="K182" s="400">
        <v>8250</v>
      </c>
      <c r="L182" s="354">
        <f t="shared" si="17"/>
        <v>23046</v>
      </c>
      <c r="M182" s="29"/>
      <c r="N182" s="29"/>
      <c r="O182" s="29"/>
      <c r="P182" s="29"/>
      <c r="Q182" s="29">
        <v>32</v>
      </c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379" t="s">
        <v>176</v>
      </c>
      <c r="B183" s="103"/>
      <c r="C183" s="85"/>
      <c r="D183" s="85"/>
      <c r="E183" s="85">
        <v>108</v>
      </c>
      <c r="F183" s="85"/>
      <c r="G183" s="85"/>
      <c r="H183" s="85"/>
      <c r="I183" s="445"/>
      <c r="J183" s="294">
        <f t="shared" si="16"/>
        <v>108</v>
      </c>
      <c r="K183" s="400"/>
      <c r="L183" s="354">
        <f t="shared" si="17"/>
        <v>108</v>
      </c>
      <c r="M183" s="29"/>
      <c r="N183" s="29"/>
      <c r="O183" s="29"/>
      <c r="P183" s="29"/>
      <c r="Q183" s="29">
        <v>3480</v>
      </c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379" t="s">
        <v>151</v>
      </c>
      <c r="B184" s="103"/>
      <c r="C184" s="85"/>
      <c r="D184" s="85"/>
      <c r="E184" s="85"/>
      <c r="F184" s="85"/>
      <c r="G184" s="85"/>
      <c r="H184" s="85">
        <v>6219</v>
      </c>
      <c r="I184" s="445"/>
      <c r="J184" s="294">
        <f t="shared" si="16"/>
        <v>6219</v>
      </c>
      <c r="K184" s="400"/>
      <c r="L184" s="354">
        <f t="shared" si="17"/>
        <v>6219</v>
      </c>
      <c r="M184" s="29"/>
      <c r="N184" s="29"/>
      <c r="O184" s="29"/>
      <c r="P184" s="29"/>
      <c r="Q184" s="29">
        <v>1260</v>
      </c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446" t="s">
        <v>153</v>
      </c>
      <c r="B185" s="103"/>
      <c r="C185" s="85"/>
      <c r="D185" s="85"/>
      <c r="E185" s="85"/>
      <c r="F185" s="85"/>
      <c r="G185" s="85"/>
      <c r="H185" s="85">
        <v>2344</v>
      </c>
      <c r="I185" s="445"/>
      <c r="J185" s="294">
        <f t="shared" si="16"/>
        <v>2344</v>
      </c>
      <c r="K185" s="400"/>
      <c r="L185" s="354">
        <f t="shared" si="17"/>
        <v>2344</v>
      </c>
      <c r="M185" s="29"/>
      <c r="N185" s="29"/>
      <c r="O185" s="29"/>
      <c r="P185" s="29"/>
      <c r="Q185" s="29">
        <f>SUM(Q156:Q184)</f>
        <v>75774</v>
      </c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>
      <c r="A186" s="379" t="s">
        <v>152</v>
      </c>
      <c r="B186" s="103"/>
      <c r="C186" s="85"/>
      <c r="D186" s="85"/>
      <c r="E186" s="85"/>
      <c r="F186" s="85"/>
      <c r="G186" s="85"/>
      <c r="H186" s="85">
        <v>4775</v>
      </c>
      <c r="I186" s="445"/>
      <c r="J186" s="294">
        <f t="shared" si="16"/>
        <v>4775</v>
      </c>
      <c r="K186" s="400"/>
      <c r="L186" s="354">
        <f t="shared" si="17"/>
        <v>4775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>
      <c r="A187" s="379" t="s">
        <v>150</v>
      </c>
      <c r="B187" s="103"/>
      <c r="C187" s="85"/>
      <c r="D187" s="85"/>
      <c r="E187" s="85"/>
      <c r="F187" s="85"/>
      <c r="G187" s="85"/>
      <c r="H187" s="85">
        <v>26586</v>
      </c>
      <c r="I187" s="445"/>
      <c r="J187" s="294">
        <f t="shared" si="16"/>
        <v>26586</v>
      </c>
      <c r="K187" s="400"/>
      <c r="L187" s="354">
        <f t="shared" si="17"/>
        <v>26586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.75" thickBot="1">
      <c r="A188" s="379" t="s">
        <v>149</v>
      </c>
      <c r="B188" s="447"/>
      <c r="C188" s="448"/>
      <c r="D188" s="448"/>
      <c r="E188" s="448">
        <v>205</v>
      </c>
      <c r="F188" s="448">
        <v>24</v>
      </c>
      <c r="G188" s="448"/>
      <c r="H188" s="448">
        <v>7650</v>
      </c>
      <c r="I188" s="449"/>
      <c r="J188" s="298">
        <f t="shared" si="16"/>
        <v>7879</v>
      </c>
      <c r="K188" s="450"/>
      <c r="L188" s="451">
        <f t="shared" si="17"/>
        <v>7879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.75" thickBot="1">
      <c r="A189" s="452" t="s">
        <v>154</v>
      </c>
      <c r="B189" s="453">
        <f aca="true" t="shared" si="18" ref="B189:I189">SUM(B173:B188)</f>
        <v>524</v>
      </c>
      <c r="C189" s="112">
        <f t="shared" si="18"/>
        <v>19372</v>
      </c>
      <c r="D189" s="158">
        <f t="shared" si="18"/>
        <v>12884</v>
      </c>
      <c r="E189" s="453">
        <f t="shared" si="18"/>
        <v>10222</v>
      </c>
      <c r="F189" s="112">
        <f t="shared" si="18"/>
        <v>14874</v>
      </c>
      <c r="G189" s="112">
        <f t="shared" si="18"/>
        <v>2544</v>
      </c>
      <c r="H189" s="112">
        <f t="shared" si="18"/>
        <v>53536</v>
      </c>
      <c r="I189" s="158">
        <f t="shared" si="18"/>
        <v>2150</v>
      </c>
      <c r="J189" s="454">
        <f t="shared" si="16"/>
        <v>116106</v>
      </c>
      <c r="K189" s="455">
        <f>SUM(K173:K188)</f>
        <v>8250</v>
      </c>
      <c r="L189" s="456">
        <f t="shared" si="17"/>
        <v>124356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208" t="s">
        <v>219</v>
      </c>
      <c r="B190" s="208"/>
      <c r="C190" s="208"/>
      <c r="D190" s="146"/>
      <c r="E190" s="146"/>
      <c r="F190" s="146"/>
      <c r="G190" s="146"/>
      <c r="H190" s="146"/>
      <c r="I190" s="146"/>
      <c r="J190" s="425"/>
      <c r="K190" s="146"/>
      <c r="L190" s="146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145"/>
      <c r="B191" s="146"/>
      <c r="C191" s="146"/>
      <c r="D191" s="146"/>
      <c r="E191" s="146"/>
      <c r="F191" s="146"/>
      <c r="G191" s="146"/>
      <c r="H191" s="146"/>
      <c r="I191" s="146"/>
      <c r="J191" s="425"/>
      <c r="K191" s="146"/>
      <c r="L191" s="146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>
      <c r="A192" s="146"/>
      <c r="B192" s="146"/>
      <c r="C192" s="146"/>
      <c r="D192" s="146"/>
      <c r="E192" s="146"/>
      <c r="F192" s="146"/>
      <c r="G192" s="146"/>
      <c r="H192" s="146"/>
      <c r="I192" s="146"/>
      <c r="J192" s="425"/>
      <c r="K192" s="146"/>
      <c r="L192" s="146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>
      <c r="A193" s="29"/>
      <c r="B193" s="29"/>
      <c r="C193" s="29"/>
      <c r="D193" s="29"/>
      <c r="E193" s="29"/>
      <c r="F193" s="29"/>
      <c r="G193" s="29"/>
      <c r="H193" s="29"/>
      <c r="I193" s="29"/>
      <c r="J193" s="332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9"/>
      <c r="B194" s="29"/>
      <c r="C194" s="29"/>
      <c r="D194" s="29"/>
      <c r="E194" s="29"/>
      <c r="F194" s="29"/>
      <c r="G194" s="29"/>
      <c r="H194" s="29"/>
      <c r="I194" s="29"/>
      <c r="J194" s="332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29"/>
      <c r="B195" s="29"/>
      <c r="C195" s="29"/>
      <c r="D195" s="29"/>
      <c r="E195" s="29"/>
      <c r="F195" s="29"/>
      <c r="G195" s="29"/>
      <c r="H195" s="29"/>
      <c r="I195" s="29"/>
      <c r="J195" s="332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29"/>
      <c r="B196" s="29"/>
      <c r="C196" s="29"/>
      <c r="D196" s="29"/>
      <c r="E196" s="29"/>
      <c r="F196" s="29"/>
      <c r="G196" s="29"/>
      <c r="H196" s="29"/>
      <c r="I196" s="29"/>
      <c r="J196" s="332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332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332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332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332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332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332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332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332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332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332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332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332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332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332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332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332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332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332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332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332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332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332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332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332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332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332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332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332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332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332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332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332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332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332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332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332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332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332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332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332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332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332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332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332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332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332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332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332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332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332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332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332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332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332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332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332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332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332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26">
    <mergeCell ref="A169:L169"/>
    <mergeCell ref="A44:C44"/>
    <mergeCell ref="A75:C75"/>
    <mergeCell ref="A122:C122"/>
    <mergeCell ref="A163:C163"/>
    <mergeCell ref="A190:C190"/>
    <mergeCell ref="K81:K82"/>
    <mergeCell ref="L81:L82"/>
    <mergeCell ref="B171:J171"/>
    <mergeCell ref="K171:K172"/>
    <mergeCell ref="L171:L172"/>
    <mergeCell ref="A126:L126"/>
    <mergeCell ref="B128:J128"/>
    <mergeCell ref="K128:K129"/>
    <mergeCell ref="L128:L129"/>
    <mergeCell ref="A168:L168"/>
    <mergeCell ref="A125:L125"/>
    <mergeCell ref="A2:L2"/>
    <mergeCell ref="A3:L3"/>
    <mergeCell ref="A4:L4"/>
    <mergeCell ref="K6:K7"/>
    <mergeCell ref="L6:L7"/>
    <mergeCell ref="L46:L47"/>
    <mergeCell ref="A79:L79"/>
    <mergeCell ref="A80:L80"/>
    <mergeCell ref="B81:J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4"/>
  <sheetViews>
    <sheetView zoomScale="55" zoomScaleNormal="55" zoomScalePageLayoutView="0" workbookViewId="0" topLeftCell="A1">
      <selection activeCell="B6" sqref="B6:L7"/>
    </sheetView>
  </sheetViews>
  <sheetFormatPr defaultColWidth="11.421875" defaultRowHeight="12.75"/>
  <cols>
    <col min="1" max="1" width="35.421875" style="1" customWidth="1"/>
    <col min="2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30" t="s">
        <v>191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 t="s">
        <v>14</v>
      </c>
      <c r="L6" s="18" t="s">
        <v>13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22" t="s">
        <v>12</v>
      </c>
      <c r="J7" s="207" t="s">
        <v>13</v>
      </c>
      <c r="K7" s="24"/>
      <c r="L7" s="20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" t="s">
        <v>15</v>
      </c>
      <c r="B8" s="33"/>
      <c r="C8" s="34"/>
      <c r="D8" s="35"/>
      <c r="E8" s="36"/>
      <c r="F8" s="34"/>
      <c r="G8" s="36"/>
      <c r="H8" s="36"/>
      <c r="I8" s="36"/>
      <c r="J8" s="282"/>
      <c r="K8" s="283"/>
      <c r="L8" s="4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>
      <c r="A9" s="6" t="s">
        <v>16</v>
      </c>
      <c r="B9" s="41"/>
      <c r="C9" s="29"/>
      <c r="D9" s="42"/>
      <c r="E9" s="42">
        <v>3053</v>
      </c>
      <c r="F9" s="42">
        <v>132</v>
      </c>
      <c r="G9" s="42">
        <v>3053</v>
      </c>
      <c r="H9" s="42"/>
      <c r="I9" s="42"/>
      <c r="J9" s="282">
        <f>SUM(B9:I9)</f>
        <v>6238</v>
      </c>
      <c r="K9" s="284"/>
      <c r="L9" s="46">
        <f>SUM(J9:K9)</f>
        <v>6238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>
      <c r="A10" s="6" t="s">
        <v>17</v>
      </c>
      <c r="B10" s="41"/>
      <c r="C10" s="42">
        <v>791</v>
      </c>
      <c r="D10" s="42">
        <v>27</v>
      </c>
      <c r="E10" s="42"/>
      <c r="F10" s="42"/>
      <c r="G10" s="42"/>
      <c r="H10" s="42"/>
      <c r="I10" s="42"/>
      <c r="J10" s="282">
        <f>SUM(B10:I10)</f>
        <v>818</v>
      </c>
      <c r="K10" s="284"/>
      <c r="L10" s="46">
        <f>SUM(J10:K10)</f>
        <v>818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>
      <c r="A11" s="6" t="s">
        <v>18</v>
      </c>
      <c r="B11" s="41">
        <v>356</v>
      </c>
      <c r="C11" s="42"/>
      <c r="D11" s="42">
        <v>13</v>
      </c>
      <c r="E11" s="42"/>
      <c r="F11" s="42"/>
      <c r="G11" s="42"/>
      <c r="H11" s="42"/>
      <c r="I11" s="42"/>
      <c r="J11" s="282">
        <f>SUM(B11:I11)</f>
        <v>369</v>
      </c>
      <c r="K11" s="284"/>
      <c r="L11" s="46">
        <f>SUM(J11:K11)</f>
        <v>369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>
      <c r="A12" s="6" t="s">
        <v>179</v>
      </c>
      <c r="B12" s="41"/>
      <c r="C12" s="42"/>
      <c r="D12" s="42"/>
      <c r="E12" s="42"/>
      <c r="F12" s="42"/>
      <c r="G12" s="42">
        <v>1082</v>
      </c>
      <c r="H12" s="42"/>
      <c r="I12" s="42"/>
      <c r="J12" s="282">
        <f>SUM(B12:I12)</f>
        <v>1082</v>
      </c>
      <c r="K12" s="284"/>
      <c r="L12" s="46">
        <f>SUM(J12:K12)</f>
        <v>1082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>
      <c r="A13" s="6" t="s">
        <v>20</v>
      </c>
      <c r="B13" s="41"/>
      <c r="C13" s="42"/>
      <c r="D13" s="42"/>
      <c r="E13" s="42"/>
      <c r="F13" s="42"/>
      <c r="G13" s="42"/>
      <c r="H13" s="42"/>
      <c r="I13" s="42"/>
      <c r="J13" s="282"/>
      <c r="K13" s="284"/>
      <c r="L13" s="4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>
      <c r="A14" s="6" t="s">
        <v>21</v>
      </c>
      <c r="B14" s="41">
        <v>415</v>
      </c>
      <c r="C14" s="29"/>
      <c r="D14" s="42">
        <v>3160</v>
      </c>
      <c r="E14" s="42">
        <v>3835</v>
      </c>
      <c r="F14" s="42">
        <v>3119</v>
      </c>
      <c r="G14" s="42">
        <v>588</v>
      </c>
      <c r="H14" s="42"/>
      <c r="I14" s="42">
        <v>6761</v>
      </c>
      <c r="J14" s="282">
        <f>SUM(B14:I14)</f>
        <v>17878</v>
      </c>
      <c r="K14" s="284">
        <v>721</v>
      </c>
      <c r="L14" s="46">
        <f>SUM(J14:K14)</f>
        <v>18599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22</v>
      </c>
      <c r="B15" s="41"/>
      <c r="C15" s="42"/>
      <c r="D15" s="42"/>
      <c r="E15" s="42">
        <v>476</v>
      </c>
      <c r="F15" s="42"/>
      <c r="G15" s="42"/>
      <c r="H15" s="42"/>
      <c r="I15" s="42"/>
      <c r="J15" s="282">
        <f>SUM(B15:I15)</f>
        <v>476</v>
      </c>
      <c r="K15" s="284"/>
      <c r="L15" s="46">
        <f>SUM(J15:K15)</f>
        <v>476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156</v>
      </c>
      <c r="B16" s="41"/>
      <c r="C16" s="42"/>
      <c r="D16" s="42"/>
      <c r="E16" s="42"/>
      <c r="F16" s="42"/>
      <c r="G16" s="42">
        <v>476</v>
      </c>
      <c r="H16" s="42"/>
      <c r="I16" s="42"/>
      <c r="J16" s="282">
        <f>SUM(B16:I16)</f>
        <v>476</v>
      </c>
      <c r="K16" s="284"/>
      <c r="L16" s="46">
        <f>SUM(J16:K16)</f>
        <v>476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157</v>
      </c>
      <c r="B17" s="41"/>
      <c r="C17" s="42"/>
      <c r="D17" s="42"/>
      <c r="E17" s="42">
        <v>9</v>
      </c>
      <c r="F17" s="42"/>
      <c r="G17" s="42">
        <v>9</v>
      </c>
      <c r="H17" s="42"/>
      <c r="I17" s="42"/>
      <c r="J17" s="282">
        <f>SUM(B17:I17)</f>
        <v>18</v>
      </c>
      <c r="K17" s="284"/>
      <c r="L17" s="46">
        <f>SUM(J17:K17)</f>
        <v>18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158</v>
      </c>
      <c r="B18" s="41"/>
      <c r="C18" s="42"/>
      <c r="D18" s="42"/>
      <c r="E18" s="42">
        <v>2987</v>
      </c>
      <c r="F18" s="42"/>
      <c r="G18" s="42">
        <v>2987</v>
      </c>
      <c r="H18" s="42"/>
      <c r="I18" s="42"/>
      <c r="J18" s="282">
        <f>SUM(B18:I18)</f>
        <v>5974</v>
      </c>
      <c r="K18" s="284"/>
      <c r="L18" s="46">
        <f>SUM(J18:K18)</f>
        <v>5974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159</v>
      </c>
      <c r="B19" s="41"/>
      <c r="C19" s="42"/>
      <c r="D19" s="42"/>
      <c r="E19" s="42"/>
      <c r="F19" s="42"/>
      <c r="G19" s="42"/>
      <c r="H19" s="42"/>
      <c r="I19" s="42"/>
      <c r="J19" s="282"/>
      <c r="K19" s="284"/>
      <c r="L19" s="46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>
      <c r="A20" s="6" t="s">
        <v>160</v>
      </c>
      <c r="B20" s="41"/>
      <c r="C20" s="42"/>
      <c r="D20" s="42"/>
      <c r="E20" s="42"/>
      <c r="F20" s="42"/>
      <c r="G20" s="42"/>
      <c r="H20" s="42"/>
      <c r="I20" s="42"/>
      <c r="J20" s="282"/>
      <c r="K20" s="284"/>
      <c r="L20" s="46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>
      <c r="A21" s="6" t="s">
        <v>24</v>
      </c>
      <c r="B21" s="41"/>
      <c r="C21" s="42"/>
      <c r="D21" s="42"/>
      <c r="E21" s="42">
        <v>218</v>
      </c>
      <c r="F21" s="42"/>
      <c r="G21" s="42">
        <v>218</v>
      </c>
      <c r="H21" s="42"/>
      <c r="I21" s="42"/>
      <c r="J21" s="282">
        <f>SUM(B21:I21)</f>
        <v>436</v>
      </c>
      <c r="K21" s="284"/>
      <c r="L21" s="46">
        <f>SUM(J21:K21)</f>
        <v>436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>
      <c r="A22" s="6" t="s">
        <v>161</v>
      </c>
      <c r="B22" s="41"/>
      <c r="C22" s="42"/>
      <c r="D22" s="42"/>
      <c r="E22" s="42"/>
      <c r="F22" s="42"/>
      <c r="G22" s="42"/>
      <c r="H22" s="42"/>
      <c r="I22" s="42"/>
      <c r="J22" s="282"/>
      <c r="K22" s="284"/>
      <c r="L22" s="46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>
      <c r="A23" s="6" t="s">
        <v>25</v>
      </c>
      <c r="B23" s="41"/>
      <c r="C23" s="42"/>
      <c r="D23" s="42"/>
      <c r="E23" s="42">
        <v>1075</v>
      </c>
      <c r="F23" s="42"/>
      <c r="G23" s="42">
        <v>1075</v>
      </c>
      <c r="H23" s="42"/>
      <c r="I23" s="42"/>
      <c r="J23" s="282">
        <f>SUM(B23:I23)</f>
        <v>2150</v>
      </c>
      <c r="K23" s="284"/>
      <c r="L23" s="46">
        <f>SUM(J23:K23)</f>
        <v>2150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>
      <c r="A24" s="6" t="s">
        <v>26</v>
      </c>
      <c r="B24" s="41"/>
      <c r="C24" s="42">
        <v>2945</v>
      </c>
      <c r="D24" s="42">
        <v>484</v>
      </c>
      <c r="E24" s="42">
        <v>77</v>
      </c>
      <c r="F24" s="42">
        <v>227</v>
      </c>
      <c r="G24" s="42">
        <v>77</v>
      </c>
      <c r="H24" s="42"/>
      <c r="I24" s="42"/>
      <c r="J24" s="282">
        <f>SUM(B24:I24)</f>
        <v>3810</v>
      </c>
      <c r="K24" s="284"/>
      <c r="L24" s="46">
        <f>SUM(J24:K24)</f>
        <v>3810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thickBot="1">
      <c r="A25" s="195" t="s">
        <v>27</v>
      </c>
      <c r="B25" s="33"/>
      <c r="C25" s="59"/>
      <c r="D25" s="59"/>
      <c r="E25" s="59">
        <v>484</v>
      </c>
      <c r="F25" s="59"/>
      <c r="G25" s="59">
        <v>484</v>
      </c>
      <c r="H25" s="59"/>
      <c r="I25" s="59"/>
      <c r="J25" s="285">
        <f>SUM(B25:I25)</f>
        <v>968</v>
      </c>
      <c r="K25" s="283"/>
      <c r="L25" s="63">
        <f>SUM(J25:K25)</f>
        <v>968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>
      <c r="A26" s="7" t="s">
        <v>28</v>
      </c>
      <c r="B26" s="216"/>
      <c r="C26" s="49"/>
      <c r="D26" s="49"/>
      <c r="E26" s="49"/>
      <c r="F26" s="49"/>
      <c r="G26" s="49"/>
      <c r="H26" s="49"/>
      <c r="I26" s="49"/>
      <c r="J26" s="282"/>
      <c r="K26" s="286"/>
      <c r="L26" s="4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>
      <c r="A27" s="6" t="s">
        <v>29</v>
      </c>
      <c r="B27" s="33">
        <v>1662</v>
      </c>
      <c r="C27" s="59"/>
      <c r="D27" s="59">
        <v>972</v>
      </c>
      <c r="E27" s="59"/>
      <c r="F27" s="59"/>
      <c r="G27" s="59">
        <v>168</v>
      </c>
      <c r="H27" s="59"/>
      <c r="I27" s="59">
        <v>5650</v>
      </c>
      <c r="J27" s="282">
        <f>SUM(B27:I27)</f>
        <v>8452</v>
      </c>
      <c r="K27" s="283"/>
      <c r="L27" s="46">
        <f>SUM(J27:K27)</f>
        <v>8452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30</v>
      </c>
      <c r="B28" s="41"/>
      <c r="C28" s="42">
        <v>1363</v>
      </c>
      <c r="D28" s="42"/>
      <c r="E28" s="42"/>
      <c r="F28" s="42"/>
      <c r="G28" s="42"/>
      <c r="H28" s="42"/>
      <c r="I28" s="42"/>
      <c r="J28" s="282">
        <f>SUM(B28:I28)</f>
        <v>1363</v>
      </c>
      <c r="K28" s="284"/>
      <c r="L28" s="46">
        <f>SUM(J28:K28)</f>
        <v>1363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>
      <c r="A29" s="6" t="s">
        <v>31</v>
      </c>
      <c r="B29" s="41"/>
      <c r="C29" s="42"/>
      <c r="D29" s="42"/>
      <c r="E29" s="42"/>
      <c r="F29" s="42"/>
      <c r="G29" s="42"/>
      <c r="H29" s="42"/>
      <c r="I29" s="42"/>
      <c r="J29" s="282"/>
      <c r="K29" s="284"/>
      <c r="L29" s="46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32</v>
      </c>
      <c r="B30" s="41"/>
      <c r="C30" s="42">
        <v>377</v>
      </c>
      <c r="D30" s="42"/>
      <c r="E30" s="42"/>
      <c r="F30" s="42"/>
      <c r="G30" s="42"/>
      <c r="H30" s="42"/>
      <c r="I30" s="42"/>
      <c r="J30" s="282">
        <f>SUM(B30:I30)</f>
        <v>377</v>
      </c>
      <c r="K30" s="284"/>
      <c r="L30" s="46">
        <f>SUM(J30:K30)</f>
        <v>377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33</v>
      </c>
      <c r="B31" s="41"/>
      <c r="C31" s="42"/>
      <c r="D31" s="42"/>
      <c r="E31" s="42"/>
      <c r="F31" s="42"/>
      <c r="G31" s="42"/>
      <c r="H31" s="42"/>
      <c r="I31" s="42"/>
      <c r="J31" s="282"/>
      <c r="K31" s="284"/>
      <c r="L31" s="46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34</v>
      </c>
      <c r="B32" s="41">
        <v>380</v>
      </c>
      <c r="C32" s="42"/>
      <c r="D32" s="42"/>
      <c r="E32" s="42"/>
      <c r="F32" s="42"/>
      <c r="G32" s="42"/>
      <c r="H32" s="42"/>
      <c r="I32" s="42"/>
      <c r="J32" s="282">
        <f>SUM(B32:I32)</f>
        <v>380</v>
      </c>
      <c r="K32" s="284"/>
      <c r="L32" s="46">
        <f>SUM(J32:K32)</f>
        <v>380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37</v>
      </c>
      <c r="B33" s="41">
        <v>354</v>
      </c>
      <c r="C33" s="42"/>
      <c r="D33" s="42">
        <v>492</v>
      </c>
      <c r="E33" s="42">
        <v>118</v>
      </c>
      <c r="F33" s="42"/>
      <c r="G33" s="42"/>
      <c r="H33" s="42"/>
      <c r="I33" s="42"/>
      <c r="J33" s="282">
        <f>SUM(B33:I33)</f>
        <v>964</v>
      </c>
      <c r="K33" s="284"/>
      <c r="L33" s="46">
        <f>SUM(J33:K33)</f>
        <v>964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>
      <c r="A34" s="6" t="s">
        <v>38</v>
      </c>
      <c r="B34" s="41"/>
      <c r="C34" s="42">
        <v>1430</v>
      </c>
      <c r="D34" s="42"/>
      <c r="E34" s="42"/>
      <c r="F34" s="42"/>
      <c r="G34" s="42"/>
      <c r="H34" s="42"/>
      <c r="I34" s="42"/>
      <c r="J34" s="282">
        <f>SUM(B34:I34)</f>
        <v>1430</v>
      </c>
      <c r="K34" s="284"/>
      <c r="L34" s="46">
        <f>SUM(J34:K34)</f>
        <v>1430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>
      <c r="A35" s="6" t="s">
        <v>39</v>
      </c>
      <c r="B35" s="41"/>
      <c r="C35" s="42">
        <v>284</v>
      </c>
      <c r="D35" s="42"/>
      <c r="E35" s="42"/>
      <c r="F35" s="42"/>
      <c r="G35" s="42"/>
      <c r="H35" s="42"/>
      <c r="I35" s="42"/>
      <c r="J35" s="282">
        <f>SUM(B35:I35)</f>
        <v>284</v>
      </c>
      <c r="K35" s="284"/>
      <c r="L35" s="46">
        <f>SUM(J35:K35)</f>
        <v>284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>
      <c r="A36" s="6" t="s">
        <v>40</v>
      </c>
      <c r="B36" s="41">
        <v>476</v>
      </c>
      <c r="C36" s="42"/>
      <c r="D36" s="42"/>
      <c r="E36" s="42"/>
      <c r="F36" s="42"/>
      <c r="G36" s="42"/>
      <c r="H36" s="42"/>
      <c r="I36" s="42">
        <v>714</v>
      </c>
      <c r="J36" s="282">
        <f>SUM(B36:I36)</f>
        <v>1190</v>
      </c>
      <c r="K36" s="284"/>
      <c r="L36" s="46">
        <f>SUM(J36:K36)</f>
        <v>1190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>
      <c r="A37" s="6" t="s">
        <v>162</v>
      </c>
      <c r="B37" s="41"/>
      <c r="C37" s="42"/>
      <c r="D37" s="42"/>
      <c r="E37" s="42"/>
      <c r="F37" s="42"/>
      <c r="G37" s="42"/>
      <c r="H37" s="42"/>
      <c r="I37" s="42"/>
      <c r="J37" s="282"/>
      <c r="K37" s="284"/>
      <c r="L37" s="46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>
      <c r="A38" s="6" t="s">
        <v>41</v>
      </c>
      <c r="B38" s="41"/>
      <c r="C38" s="42"/>
      <c r="D38" s="42"/>
      <c r="E38" s="42"/>
      <c r="F38" s="42"/>
      <c r="G38" s="42"/>
      <c r="H38" s="42"/>
      <c r="I38" s="42"/>
      <c r="J38" s="282"/>
      <c r="K38" s="284"/>
      <c r="L38" s="46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>
      <c r="A39" s="6" t="s">
        <v>42</v>
      </c>
      <c r="B39" s="41">
        <v>387</v>
      </c>
      <c r="C39" s="42"/>
      <c r="D39" s="42"/>
      <c r="E39" s="42"/>
      <c r="F39" s="42"/>
      <c r="G39" s="42"/>
      <c r="H39" s="42"/>
      <c r="I39" s="42"/>
      <c r="J39" s="282">
        <f>SUM(B39:I39)</f>
        <v>387</v>
      </c>
      <c r="K39" s="284"/>
      <c r="L39" s="46">
        <f>SUM(J39:K39)</f>
        <v>387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thickBot="1">
      <c r="A40" s="6" t="s">
        <v>43</v>
      </c>
      <c r="B40" s="29"/>
      <c r="C40" s="41">
        <v>150</v>
      </c>
      <c r="D40" s="42"/>
      <c r="E40" s="42"/>
      <c r="F40" s="42"/>
      <c r="G40" s="42"/>
      <c r="H40" s="42"/>
      <c r="I40" s="42"/>
      <c r="J40" s="287">
        <f>SUM(B40:I40)</f>
        <v>150</v>
      </c>
      <c r="K40" s="284"/>
      <c r="L40" s="63">
        <f>SUM(J40:K40)</f>
        <v>150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thickBot="1">
      <c r="A41" s="8" t="s">
        <v>44</v>
      </c>
      <c r="B41" s="64">
        <f>SUM(B27:B40)</f>
        <v>3259</v>
      </c>
      <c r="C41" s="64">
        <f>SUM(C27:C40)</f>
        <v>3604</v>
      </c>
      <c r="D41" s="64">
        <f>SUM(D26:D40)</f>
        <v>1464</v>
      </c>
      <c r="E41" s="64">
        <v>118</v>
      </c>
      <c r="F41" s="64"/>
      <c r="G41" s="64">
        <f>SUM(G26:G40)</f>
        <v>168</v>
      </c>
      <c r="H41" s="65"/>
      <c r="I41" s="65">
        <f>SUM(I26:I40)</f>
        <v>6364</v>
      </c>
      <c r="J41" s="288">
        <f>SUM(J9:J40)</f>
        <v>55670</v>
      </c>
      <c r="K41" s="289"/>
      <c r="L41" s="290">
        <f>SUM(J41:K41)</f>
        <v>55670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thickBot="1">
      <c r="A42" s="3" t="s">
        <v>2</v>
      </c>
      <c r="B42" s="27" t="s">
        <v>3</v>
      </c>
      <c r="C42" s="27"/>
      <c r="D42" s="27"/>
      <c r="E42" s="27"/>
      <c r="F42" s="27"/>
      <c r="G42" s="27"/>
      <c r="H42" s="27"/>
      <c r="I42" s="27"/>
      <c r="J42" s="27"/>
      <c r="K42" s="9"/>
      <c r="L42" s="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thickBot="1">
      <c r="A43" s="4" t="s">
        <v>4</v>
      </c>
      <c r="B43" s="19" t="s">
        <v>5</v>
      </c>
      <c r="C43" s="20" t="s">
        <v>6</v>
      </c>
      <c r="D43" s="21" t="s">
        <v>7</v>
      </c>
      <c r="E43" s="20" t="s">
        <v>8</v>
      </c>
      <c r="F43" s="21" t="s">
        <v>9</v>
      </c>
      <c r="G43" s="20" t="s">
        <v>10</v>
      </c>
      <c r="H43" s="21" t="s">
        <v>11</v>
      </c>
      <c r="I43" s="22" t="s">
        <v>12</v>
      </c>
      <c r="J43" s="207" t="s">
        <v>13</v>
      </c>
      <c r="K43" s="181" t="s">
        <v>14</v>
      </c>
      <c r="L43" s="181" t="s">
        <v>13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>
      <c r="A44" s="517" t="s">
        <v>48</v>
      </c>
      <c r="B44" s="457"/>
      <c r="C44" s="458"/>
      <c r="D44" s="458"/>
      <c r="E44" s="59">
        <v>140</v>
      </c>
      <c r="F44" s="458"/>
      <c r="G44" s="458"/>
      <c r="H44" s="458"/>
      <c r="I44" s="458"/>
      <c r="J44" s="215">
        <f>SUM(B44:I44)</f>
        <v>140</v>
      </c>
      <c r="K44" s="459"/>
      <c r="L44" s="460">
        <f>SUM(J44:K44)</f>
        <v>140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>
      <c r="A45" s="6" t="s">
        <v>45</v>
      </c>
      <c r="B45" s="41">
        <v>102</v>
      </c>
      <c r="C45" s="42"/>
      <c r="D45" s="42">
        <v>5990</v>
      </c>
      <c r="E45" s="42">
        <v>8344</v>
      </c>
      <c r="F45" s="42">
        <v>9060</v>
      </c>
      <c r="G45" s="42"/>
      <c r="H45" s="42">
        <v>102</v>
      </c>
      <c r="I45" s="42"/>
      <c r="J45" s="212">
        <f>SUM(B45:I45)</f>
        <v>23598</v>
      </c>
      <c r="K45" s="212">
        <v>128753</v>
      </c>
      <c r="L45" s="242">
        <f>SUM(J45:K45)</f>
        <v>152351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>
      <c r="A46" s="195" t="s">
        <v>192</v>
      </c>
      <c r="B46" s="33"/>
      <c r="C46" s="59"/>
      <c r="D46" s="59"/>
      <c r="E46" s="59"/>
      <c r="F46" s="59">
        <v>203</v>
      </c>
      <c r="G46" s="59"/>
      <c r="H46" s="59"/>
      <c r="I46" s="60"/>
      <c r="J46" s="282">
        <f>SUM(B46:I46)</f>
        <v>203</v>
      </c>
      <c r="K46" s="292"/>
      <c r="L46" s="214">
        <f>SUM(J46:K46)</f>
        <v>203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>
      <c r="A47" s="6" t="s">
        <v>47</v>
      </c>
      <c r="B47" s="41"/>
      <c r="C47" s="42"/>
      <c r="D47" s="42"/>
      <c r="E47" s="42"/>
      <c r="F47" s="42"/>
      <c r="G47" s="42"/>
      <c r="H47" s="42"/>
      <c r="I47" s="43"/>
      <c r="J47" s="282"/>
      <c r="K47" s="294"/>
      <c r="L47" s="46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>
      <c r="A48" s="6" t="s">
        <v>163</v>
      </c>
      <c r="B48" s="41"/>
      <c r="C48" s="42"/>
      <c r="D48" s="42"/>
      <c r="E48" s="42"/>
      <c r="F48" s="42">
        <v>1051</v>
      </c>
      <c r="G48" s="42"/>
      <c r="H48" s="42"/>
      <c r="I48" s="43"/>
      <c r="J48" s="282">
        <f>SUM(B48:I48)</f>
        <v>1051</v>
      </c>
      <c r="K48" s="294"/>
      <c r="L48" s="46">
        <f>SUM(J48:K48)</f>
        <v>1051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>
      <c r="A49" s="6" t="s">
        <v>183</v>
      </c>
      <c r="B49" s="41"/>
      <c r="C49" s="42">
        <v>1569</v>
      </c>
      <c r="D49" s="42"/>
      <c r="E49" s="42"/>
      <c r="F49" s="42"/>
      <c r="G49" s="42"/>
      <c r="H49" s="42"/>
      <c r="I49" s="43"/>
      <c r="J49" s="282">
        <f>SUM(B49:I49)</f>
        <v>1569</v>
      </c>
      <c r="K49" s="294"/>
      <c r="L49" s="46">
        <f>SUM(J49:K49)</f>
        <v>1569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>
      <c r="A50" s="6" t="s">
        <v>49</v>
      </c>
      <c r="B50" s="41"/>
      <c r="C50" s="42"/>
      <c r="D50" s="42"/>
      <c r="E50" s="42">
        <v>2066</v>
      </c>
      <c r="F50" s="42"/>
      <c r="G50" s="42"/>
      <c r="H50" s="42"/>
      <c r="I50" s="43"/>
      <c r="J50" s="282">
        <f>SUM(B50:I50)</f>
        <v>2066</v>
      </c>
      <c r="K50" s="294"/>
      <c r="L50" s="46">
        <f>SUM(J50:K50)</f>
        <v>2066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>
      <c r="A51" s="6" t="s">
        <v>50</v>
      </c>
      <c r="B51" s="41"/>
      <c r="C51" s="42"/>
      <c r="D51" s="42"/>
      <c r="E51" s="42"/>
      <c r="F51" s="42"/>
      <c r="G51" s="42"/>
      <c r="H51" s="42"/>
      <c r="I51" s="43"/>
      <c r="J51" s="282"/>
      <c r="K51" s="294"/>
      <c r="L51" s="46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>
      <c r="A52" s="6" t="s">
        <v>52</v>
      </c>
      <c r="B52" s="41"/>
      <c r="C52" s="42"/>
      <c r="D52" s="42"/>
      <c r="E52" s="42">
        <v>102</v>
      </c>
      <c r="F52" s="42"/>
      <c r="G52" s="42"/>
      <c r="H52" s="42"/>
      <c r="I52" s="43"/>
      <c r="J52" s="282">
        <f>SUM(B52:I52)</f>
        <v>102</v>
      </c>
      <c r="K52" s="294"/>
      <c r="L52" s="46">
        <f>SUM(J52:K52)</f>
        <v>102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>
      <c r="A53" s="6" t="s">
        <v>53</v>
      </c>
      <c r="B53" s="41"/>
      <c r="C53" s="42"/>
      <c r="D53" s="42"/>
      <c r="E53" s="42"/>
      <c r="F53" s="42"/>
      <c r="G53" s="42"/>
      <c r="H53" s="42"/>
      <c r="I53" s="43"/>
      <c r="J53" s="282"/>
      <c r="K53" s="294"/>
      <c r="L53" s="46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>
      <c r="A54" s="6" t="s">
        <v>164</v>
      </c>
      <c r="B54" s="41"/>
      <c r="C54" s="42"/>
      <c r="D54" s="42"/>
      <c r="E54" s="42"/>
      <c r="F54" s="42"/>
      <c r="G54" s="42"/>
      <c r="H54" s="42"/>
      <c r="I54" s="43"/>
      <c r="J54" s="282"/>
      <c r="K54" s="294"/>
      <c r="L54" s="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>
      <c r="A55" s="6" t="s">
        <v>165</v>
      </c>
      <c r="B55" s="41"/>
      <c r="C55" s="42"/>
      <c r="D55" s="42"/>
      <c r="E55" s="42"/>
      <c r="F55" s="42"/>
      <c r="G55" s="42"/>
      <c r="H55" s="42"/>
      <c r="I55" s="43"/>
      <c r="J55" s="282"/>
      <c r="K55" s="294"/>
      <c r="L55" s="4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>
      <c r="A56" s="6" t="s">
        <v>54</v>
      </c>
      <c r="B56" s="41"/>
      <c r="C56" s="42"/>
      <c r="D56" s="42">
        <v>1345</v>
      </c>
      <c r="E56" s="42">
        <v>4815</v>
      </c>
      <c r="F56" s="42">
        <v>1923</v>
      </c>
      <c r="G56" s="42"/>
      <c r="H56" s="42"/>
      <c r="I56" s="43">
        <v>3009</v>
      </c>
      <c r="J56" s="282">
        <f>SUM(B56:I56)</f>
        <v>11092</v>
      </c>
      <c r="K56" s="461">
        <v>944</v>
      </c>
      <c r="L56" s="46">
        <f>SUM(J56:K56)</f>
        <v>12036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>
      <c r="A57" s="6" t="s">
        <v>55</v>
      </c>
      <c r="B57" s="41"/>
      <c r="C57" s="42"/>
      <c r="D57" s="42"/>
      <c r="E57" s="42">
        <v>211</v>
      </c>
      <c r="F57" s="42"/>
      <c r="G57" s="42"/>
      <c r="H57" s="42"/>
      <c r="I57" s="43"/>
      <c r="J57" s="282">
        <f>SUM(B57:I57)</f>
        <v>211</v>
      </c>
      <c r="K57" s="294"/>
      <c r="L57" s="46">
        <f>SUM(J57:K57)</f>
        <v>211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>
      <c r="A58" s="6" t="s">
        <v>56</v>
      </c>
      <c r="B58" s="41"/>
      <c r="C58" s="42"/>
      <c r="D58" s="42"/>
      <c r="E58" s="42"/>
      <c r="F58" s="42"/>
      <c r="G58" s="42"/>
      <c r="H58" s="42"/>
      <c r="I58" s="43"/>
      <c r="J58" s="282"/>
      <c r="K58" s="294"/>
      <c r="L58" s="46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>
      <c r="A59" s="6" t="s">
        <v>57</v>
      </c>
      <c r="B59" s="41"/>
      <c r="C59" s="42"/>
      <c r="D59" s="42"/>
      <c r="E59" s="42">
        <v>31</v>
      </c>
      <c r="F59" s="42"/>
      <c r="G59" s="42"/>
      <c r="H59" s="42"/>
      <c r="I59" s="43"/>
      <c r="J59" s="282">
        <f>SUM(B59:I59)</f>
        <v>31</v>
      </c>
      <c r="K59" s="294"/>
      <c r="L59" s="46">
        <f>SUM(J59:K59)</f>
        <v>31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>
      <c r="A60" s="6" t="s">
        <v>58</v>
      </c>
      <c r="B60" s="41"/>
      <c r="C60" s="42"/>
      <c r="D60" s="42"/>
      <c r="E60" s="42">
        <v>1446</v>
      </c>
      <c r="F60" s="42"/>
      <c r="G60" s="42"/>
      <c r="H60" s="42"/>
      <c r="I60" s="43"/>
      <c r="J60" s="282">
        <f>SUM(B60:I60)</f>
        <v>1446</v>
      </c>
      <c r="K60" s="294"/>
      <c r="L60" s="46">
        <f>SUM(J60:K60)</f>
        <v>1446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>
      <c r="A61" s="6" t="s">
        <v>59</v>
      </c>
      <c r="B61" s="41"/>
      <c r="C61" s="42">
        <v>2769</v>
      </c>
      <c r="D61" s="42"/>
      <c r="E61" s="42">
        <v>139</v>
      </c>
      <c r="F61" s="42"/>
      <c r="G61" s="42"/>
      <c r="H61" s="42"/>
      <c r="I61" s="43"/>
      <c r="J61" s="282">
        <f>SUM(B61:I61)</f>
        <v>2908</v>
      </c>
      <c r="K61" s="294"/>
      <c r="L61" s="46">
        <f>SUM(J61:K61)</f>
        <v>2908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>
      <c r="A62" s="6" t="s">
        <v>166</v>
      </c>
      <c r="B62" s="41"/>
      <c r="C62" s="42"/>
      <c r="D62" s="42"/>
      <c r="E62" s="42"/>
      <c r="F62" s="42"/>
      <c r="G62" s="42"/>
      <c r="H62" s="42"/>
      <c r="I62" s="43"/>
      <c r="J62" s="282"/>
      <c r="K62" s="294"/>
      <c r="L62" s="46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>
      <c r="A63" s="6" t="s">
        <v>193</v>
      </c>
      <c r="B63" s="41"/>
      <c r="C63" s="42"/>
      <c r="D63" s="42"/>
      <c r="E63" s="42">
        <v>13</v>
      </c>
      <c r="F63" s="42"/>
      <c r="G63" s="42"/>
      <c r="H63" s="42"/>
      <c r="I63" s="43"/>
      <c r="J63" s="282">
        <f>SUM(B63:I63)</f>
        <v>13</v>
      </c>
      <c r="K63" s="294"/>
      <c r="L63" s="46">
        <f>SUM(J63:K63)</f>
        <v>13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>
      <c r="A64" s="6" t="s">
        <v>60</v>
      </c>
      <c r="B64" s="41"/>
      <c r="C64" s="42"/>
      <c r="D64" s="42"/>
      <c r="E64" s="42"/>
      <c r="F64" s="42"/>
      <c r="G64" s="42"/>
      <c r="H64" s="42"/>
      <c r="I64" s="43"/>
      <c r="J64" s="282"/>
      <c r="K64" s="294"/>
      <c r="L64" s="46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>
      <c r="A65" s="6" t="s">
        <v>61</v>
      </c>
      <c r="B65" s="41"/>
      <c r="C65" s="42"/>
      <c r="D65" s="42">
        <v>1046</v>
      </c>
      <c r="E65" s="42"/>
      <c r="F65" s="42">
        <v>291</v>
      </c>
      <c r="G65" s="42"/>
      <c r="H65" s="42"/>
      <c r="I65" s="43">
        <v>1810</v>
      </c>
      <c r="J65" s="282">
        <f>SUM(B65:I65)</f>
        <v>3147</v>
      </c>
      <c r="K65" s="461">
        <v>335</v>
      </c>
      <c r="L65" s="46">
        <f>SUM(J65:K65)</f>
        <v>3482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>
      <c r="A66" s="6" t="s">
        <v>62</v>
      </c>
      <c r="B66" s="41"/>
      <c r="C66" s="42">
        <v>3143</v>
      </c>
      <c r="D66" s="42"/>
      <c r="E66" s="42"/>
      <c r="F66" s="42"/>
      <c r="G66" s="42"/>
      <c r="H66" s="42"/>
      <c r="I66" s="43"/>
      <c r="J66" s="282">
        <f>SUM(B66:I66)</f>
        <v>3143</v>
      </c>
      <c r="K66" s="461">
        <v>325</v>
      </c>
      <c r="L66" s="46">
        <f>SUM(J66:K66)</f>
        <v>3468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6" t="s">
        <v>167</v>
      </c>
      <c r="B67" s="41"/>
      <c r="C67" s="42"/>
      <c r="D67" s="42"/>
      <c r="E67" s="42"/>
      <c r="F67" s="42"/>
      <c r="G67" s="42"/>
      <c r="H67" s="42"/>
      <c r="I67" s="43"/>
      <c r="J67" s="282"/>
      <c r="K67" s="294"/>
      <c r="L67" s="46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>
      <c r="A68" s="6" t="s">
        <v>63</v>
      </c>
      <c r="B68" s="41"/>
      <c r="C68" s="42"/>
      <c r="D68" s="42"/>
      <c r="E68" s="42"/>
      <c r="F68" s="42"/>
      <c r="G68" s="42"/>
      <c r="H68" s="42"/>
      <c r="I68" s="43"/>
      <c r="J68" s="282"/>
      <c r="K68" s="294"/>
      <c r="L68" s="46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>
      <c r="A69" s="11" t="s">
        <v>168</v>
      </c>
      <c r="B69" s="80"/>
      <c r="C69" s="81"/>
      <c r="D69" s="81"/>
      <c r="E69" s="81"/>
      <c r="F69" s="81"/>
      <c r="G69" s="81"/>
      <c r="H69" s="81"/>
      <c r="I69" s="82">
        <v>609</v>
      </c>
      <c r="J69" s="282">
        <f>SUM(B69:I69)</f>
        <v>609</v>
      </c>
      <c r="K69" s="295"/>
      <c r="L69" s="46">
        <f>SUM(J69:K69)</f>
        <v>609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>
      <c r="A70" s="6" t="s">
        <v>65</v>
      </c>
      <c r="B70" s="41"/>
      <c r="C70" s="42"/>
      <c r="D70" s="42">
        <v>1131</v>
      </c>
      <c r="E70" s="42">
        <v>510</v>
      </c>
      <c r="F70" s="42">
        <v>583</v>
      </c>
      <c r="G70" s="42"/>
      <c r="H70" s="42">
        <v>3061</v>
      </c>
      <c r="I70" s="43"/>
      <c r="J70" s="282">
        <f>SUM(B70:I70)</f>
        <v>5285</v>
      </c>
      <c r="K70" s="461">
        <v>1372</v>
      </c>
      <c r="L70" s="46">
        <f>SUM(J70:K70)</f>
        <v>6657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>
      <c r="A71" s="12" t="s">
        <v>66</v>
      </c>
      <c r="B71" s="86"/>
      <c r="C71" s="87"/>
      <c r="D71" s="87"/>
      <c r="E71" s="87"/>
      <c r="F71" s="87"/>
      <c r="G71" s="87"/>
      <c r="H71" s="87"/>
      <c r="I71" s="88"/>
      <c r="J71" s="282"/>
      <c r="K71" s="296"/>
      <c r="L71" s="46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>
      <c r="A72" s="6" t="s">
        <v>67</v>
      </c>
      <c r="B72" s="41">
        <v>237</v>
      </c>
      <c r="C72" s="42"/>
      <c r="D72" s="42"/>
      <c r="E72" s="42">
        <v>1108</v>
      </c>
      <c r="F72" s="42">
        <v>565</v>
      </c>
      <c r="G72" s="42"/>
      <c r="H72" s="42"/>
      <c r="I72" s="43">
        <v>2095</v>
      </c>
      <c r="J72" s="282">
        <f>SUM(B72:I72)</f>
        <v>4005</v>
      </c>
      <c r="K72" s="294"/>
      <c r="L72" s="46">
        <f>SUM(J72:K72)</f>
        <v>4005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thickBot="1">
      <c r="A73" s="13" t="s">
        <v>70</v>
      </c>
      <c r="B73" s="90"/>
      <c r="C73" s="91">
        <v>3127</v>
      </c>
      <c r="D73" s="91">
        <v>215</v>
      </c>
      <c r="E73" s="91">
        <v>160</v>
      </c>
      <c r="F73" s="91">
        <v>131</v>
      </c>
      <c r="G73" s="91"/>
      <c r="H73" s="91"/>
      <c r="I73" s="92"/>
      <c r="J73" s="462">
        <f>SUM(B73:I73)</f>
        <v>3633</v>
      </c>
      <c r="K73" s="454">
        <v>91</v>
      </c>
      <c r="L73" s="63">
        <f>SUM(J73:K73)</f>
        <v>3724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>
      <c r="A74" s="208" t="s">
        <v>219</v>
      </c>
      <c r="B74" s="208"/>
      <c r="C74" s="20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>
      <c r="A75" s="95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>
      <c r="A76" s="95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>
      <c r="A77" s="9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>
      <c r="A78" s="96" t="s">
        <v>0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96" t="s">
        <v>191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.75" thickBot="1">
      <c r="A80" s="97"/>
      <c r="B80" s="97"/>
      <c r="C80" s="97"/>
      <c r="D80" s="97"/>
      <c r="E80" s="97"/>
      <c r="F80" s="97"/>
      <c r="G80" s="97"/>
      <c r="H80" s="97"/>
      <c r="I80" s="97"/>
      <c r="J80" s="98"/>
      <c r="K80" s="98"/>
      <c r="L80" s="98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thickBot="1">
      <c r="A81" s="23" t="s">
        <v>2</v>
      </c>
      <c r="B81" s="187" t="s">
        <v>3</v>
      </c>
      <c r="C81" s="188"/>
      <c r="D81" s="188"/>
      <c r="E81" s="188"/>
      <c r="F81" s="188"/>
      <c r="G81" s="188"/>
      <c r="H81" s="188"/>
      <c r="I81" s="188"/>
      <c r="J81" s="189"/>
      <c r="K81" s="18" t="s">
        <v>14</v>
      </c>
      <c r="L81" s="18" t="s">
        <v>13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thickBot="1">
      <c r="A82" s="514" t="s">
        <v>4</v>
      </c>
      <c r="B82" s="19" t="s">
        <v>5</v>
      </c>
      <c r="C82" s="20" t="s">
        <v>6</v>
      </c>
      <c r="D82" s="21" t="s">
        <v>7</v>
      </c>
      <c r="E82" s="20" t="s">
        <v>8</v>
      </c>
      <c r="F82" s="21" t="s">
        <v>9</v>
      </c>
      <c r="G82" s="20" t="s">
        <v>10</v>
      </c>
      <c r="H82" s="21" t="s">
        <v>11</v>
      </c>
      <c r="I82" s="516" t="s">
        <v>12</v>
      </c>
      <c r="J82" s="207" t="s">
        <v>13</v>
      </c>
      <c r="K82" s="202"/>
      <c r="L82" s="20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thickBot="1">
      <c r="A83" s="515" t="s">
        <v>71</v>
      </c>
      <c r="B83" s="301"/>
      <c r="C83" s="302">
        <v>24</v>
      </c>
      <c r="D83" s="302"/>
      <c r="E83" s="302"/>
      <c r="F83" s="302"/>
      <c r="G83" s="302"/>
      <c r="H83" s="302"/>
      <c r="I83" s="302">
        <v>5</v>
      </c>
      <c r="J83" s="304">
        <f>SUM(B83:I83)</f>
        <v>29</v>
      </c>
      <c r="K83" s="279"/>
      <c r="L83" s="305">
        <f>SUM(J83:K83)</f>
        <v>29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>
      <c r="A84" s="7" t="s">
        <v>72</v>
      </c>
      <c r="B84" s="237"/>
      <c r="C84" s="238">
        <v>1121</v>
      </c>
      <c r="D84" s="238">
        <v>6254</v>
      </c>
      <c r="E84" s="238">
        <v>1922</v>
      </c>
      <c r="F84" s="238">
        <v>2721</v>
      </c>
      <c r="G84" s="238"/>
      <c r="H84" s="238"/>
      <c r="I84" s="238">
        <v>1037</v>
      </c>
      <c r="J84" s="307">
        <f>SUM(B84:I84)</f>
        <v>13055</v>
      </c>
      <c r="K84" s="40"/>
      <c r="L84" s="136">
        <f>SUM(J84:K84)</f>
        <v>13055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>
      <c r="A85" s="195" t="s">
        <v>194</v>
      </c>
      <c r="B85" s="308"/>
      <c r="C85" s="309">
        <v>1146</v>
      </c>
      <c r="D85" s="309"/>
      <c r="E85" s="309"/>
      <c r="F85" s="309"/>
      <c r="G85" s="309"/>
      <c r="H85" s="309"/>
      <c r="I85" s="309"/>
      <c r="J85" s="307">
        <f>SUM(B85:I85)</f>
        <v>1146</v>
      </c>
      <c r="K85" s="214"/>
      <c r="L85" s="312">
        <f>SUM(J85:K85)</f>
        <v>1146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>
      <c r="A86" s="195" t="s">
        <v>169</v>
      </c>
      <c r="B86" s="308"/>
      <c r="C86" s="309"/>
      <c r="D86" s="309"/>
      <c r="E86" s="309">
        <v>51</v>
      </c>
      <c r="F86" s="309"/>
      <c r="G86" s="309"/>
      <c r="H86" s="309"/>
      <c r="I86" s="309"/>
      <c r="J86" s="311">
        <f>SUM(B86:I86)</f>
        <v>51</v>
      </c>
      <c r="K86" s="214"/>
      <c r="L86" s="312">
        <f>SUM(J86:K86)</f>
        <v>51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>
      <c r="A87" s="6" t="s">
        <v>73</v>
      </c>
      <c r="B87" s="241"/>
      <c r="C87" s="85"/>
      <c r="D87" s="85"/>
      <c r="E87" s="85">
        <v>139</v>
      </c>
      <c r="F87" s="85"/>
      <c r="G87" s="85"/>
      <c r="H87" s="85"/>
      <c r="I87" s="85"/>
      <c r="J87" s="311">
        <f>SUM(B87:I87)</f>
        <v>139</v>
      </c>
      <c r="K87" s="46"/>
      <c r="L87" s="313">
        <f>SUM(J87:K87)</f>
        <v>139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183" t="s">
        <v>74</v>
      </c>
      <c r="B88" s="120"/>
      <c r="C88" s="106"/>
      <c r="D88" s="106"/>
      <c r="E88" s="106"/>
      <c r="F88" s="106"/>
      <c r="G88" s="106"/>
      <c r="H88" s="106"/>
      <c r="I88" s="106"/>
      <c r="J88" s="311"/>
      <c r="K88" s="314"/>
      <c r="L88" s="313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6" t="s">
        <v>75</v>
      </c>
      <c r="B89" s="120"/>
      <c r="C89" s="106"/>
      <c r="D89" s="106"/>
      <c r="E89" s="106">
        <v>8</v>
      </c>
      <c r="F89" s="106"/>
      <c r="G89" s="106"/>
      <c r="H89" s="106"/>
      <c r="I89" s="106"/>
      <c r="J89" s="311">
        <f>SUM(B89:I89)</f>
        <v>8</v>
      </c>
      <c r="K89" s="314"/>
      <c r="L89" s="313">
        <f>SUM(J89:K89)</f>
        <v>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183" t="s">
        <v>76</v>
      </c>
      <c r="B90" s="120"/>
      <c r="C90" s="106"/>
      <c r="D90" s="106"/>
      <c r="E90" s="106"/>
      <c r="F90" s="106"/>
      <c r="G90" s="106"/>
      <c r="H90" s="106"/>
      <c r="I90" s="106"/>
      <c r="J90" s="311"/>
      <c r="K90" s="314"/>
      <c r="L90" s="313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>
      <c r="A91" s="183" t="s">
        <v>77</v>
      </c>
      <c r="B91" s="120"/>
      <c r="C91" s="106"/>
      <c r="D91" s="106"/>
      <c r="E91" s="106"/>
      <c r="F91" s="106"/>
      <c r="G91" s="106"/>
      <c r="H91" s="106"/>
      <c r="I91" s="106">
        <v>997</v>
      </c>
      <c r="J91" s="311">
        <f>SUM(B91:I91)</f>
        <v>997</v>
      </c>
      <c r="K91" s="314"/>
      <c r="L91" s="313">
        <f>SUM(J91:K91)</f>
        <v>997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>
      <c r="A92" s="12" t="s">
        <v>79</v>
      </c>
      <c r="B92" s="120"/>
      <c r="C92" s="106"/>
      <c r="D92" s="106"/>
      <c r="E92" s="106">
        <v>87</v>
      </c>
      <c r="F92" s="106"/>
      <c r="G92" s="106"/>
      <c r="H92" s="106"/>
      <c r="I92" s="106"/>
      <c r="J92" s="311">
        <f>SUM(B92:I92)</f>
        <v>87</v>
      </c>
      <c r="K92" s="314"/>
      <c r="L92" s="313">
        <f>SUM(J92:K92)</f>
        <v>87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12" t="s">
        <v>80</v>
      </c>
      <c r="B93" s="120">
        <v>216</v>
      </c>
      <c r="C93" s="106"/>
      <c r="D93" s="106"/>
      <c r="E93" s="106"/>
      <c r="F93" s="106"/>
      <c r="G93" s="106"/>
      <c r="H93" s="106"/>
      <c r="I93" s="106"/>
      <c r="J93" s="311">
        <f>SUM(B93:I93)</f>
        <v>216</v>
      </c>
      <c r="K93" s="314"/>
      <c r="L93" s="313">
        <f>SUM(J93:K93)</f>
        <v>216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12" t="s">
        <v>195</v>
      </c>
      <c r="B94" s="120">
        <v>1</v>
      </c>
      <c r="C94" s="106"/>
      <c r="D94" s="106"/>
      <c r="E94" s="106"/>
      <c r="F94" s="106"/>
      <c r="G94" s="106"/>
      <c r="H94" s="106"/>
      <c r="I94" s="106"/>
      <c r="J94" s="311">
        <f>SUM(B94:I94)</f>
        <v>1</v>
      </c>
      <c r="K94" s="314"/>
      <c r="L94" s="313">
        <f>SUM(J94:K94)</f>
        <v>1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12" t="s">
        <v>170</v>
      </c>
      <c r="B95" s="120"/>
      <c r="C95" s="106"/>
      <c r="D95" s="106"/>
      <c r="E95" s="106"/>
      <c r="F95" s="106"/>
      <c r="G95" s="106"/>
      <c r="H95" s="106"/>
      <c r="I95" s="106">
        <v>2176</v>
      </c>
      <c r="J95" s="311">
        <f>SUM(B95:I95)</f>
        <v>2176</v>
      </c>
      <c r="K95" s="314"/>
      <c r="L95" s="313">
        <f>SUM(J95:K95)</f>
        <v>2176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>
      <c r="A96" s="12" t="s">
        <v>82</v>
      </c>
      <c r="B96" s="120"/>
      <c r="C96" s="106"/>
      <c r="D96" s="106"/>
      <c r="E96" s="106"/>
      <c r="F96" s="106"/>
      <c r="G96" s="106"/>
      <c r="H96" s="106"/>
      <c r="I96" s="106"/>
      <c r="J96" s="311"/>
      <c r="K96" s="314"/>
      <c r="L96" s="313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thickBot="1">
      <c r="A97" s="11" t="s">
        <v>83</v>
      </c>
      <c r="B97" s="120"/>
      <c r="C97" s="106"/>
      <c r="D97" s="106"/>
      <c r="E97" s="106"/>
      <c r="F97" s="106"/>
      <c r="G97" s="106"/>
      <c r="H97" s="106"/>
      <c r="I97" s="106">
        <v>3051</v>
      </c>
      <c r="J97" s="311">
        <f>SUM(B97:I97)</f>
        <v>3051</v>
      </c>
      <c r="K97" s="314"/>
      <c r="L97" s="313">
        <f aca="true" t="shared" si="0" ref="L97:L105">SUM(J97:K97)</f>
        <v>3051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thickBot="1">
      <c r="A98" s="8" t="s">
        <v>85</v>
      </c>
      <c r="B98" s="143">
        <f>SUM(B84:B97)</f>
        <v>217</v>
      </c>
      <c r="C98" s="143">
        <f>SUM(C84:C97)</f>
        <v>2267</v>
      </c>
      <c r="D98" s="143">
        <f>SUM(D84:D97)</f>
        <v>6254</v>
      </c>
      <c r="E98" s="143">
        <f>SUM(E84:E97)</f>
        <v>2207</v>
      </c>
      <c r="F98" s="143">
        <f>SUM(F84:F97)</f>
        <v>2721</v>
      </c>
      <c r="G98" s="143"/>
      <c r="H98" s="143"/>
      <c r="I98" s="143">
        <f>SUM(I84:I97)</f>
        <v>7261</v>
      </c>
      <c r="J98" s="304">
        <f aca="true" t="shared" si="1" ref="J98:J105">SUM(B98:I98)</f>
        <v>20927</v>
      </c>
      <c r="K98" s="463"/>
      <c r="L98" s="143">
        <f t="shared" si="0"/>
        <v>20927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>
      <c r="A99" s="7" t="s">
        <v>86</v>
      </c>
      <c r="B99" s="115"/>
      <c r="C99" s="116"/>
      <c r="D99" s="116">
        <v>1163</v>
      </c>
      <c r="E99" s="116">
        <v>1057</v>
      </c>
      <c r="F99" s="116">
        <v>262</v>
      </c>
      <c r="G99" s="116"/>
      <c r="H99" s="116"/>
      <c r="I99" s="117">
        <v>2359</v>
      </c>
      <c r="J99" s="443">
        <f t="shared" si="1"/>
        <v>4841</v>
      </c>
      <c r="K99" s="266"/>
      <c r="L99" s="313">
        <f t="shared" si="0"/>
        <v>4841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>
      <c r="A100" s="6" t="s">
        <v>87</v>
      </c>
      <c r="B100" s="120"/>
      <c r="C100" s="106">
        <v>3033</v>
      </c>
      <c r="D100" s="106"/>
      <c r="E100" s="106"/>
      <c r="F100" s="106"/>
      <c r="G100" s="106"/>
      <c r="H100" s="106"/>
      <c r="I100" s="107"/>
      <c r="J100" s="294">
        <f t="shared" si="1"/>
        <v>3033</v>
      </c>
      <c r="K100" s="314"/>
      <c r="L100" s="313">
        <f t="shared" si="0"/>
        <v>3033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>
      <c r="A101" s="6" t="s">
        <v>186</v>
      </c>
      <c r="B101" s="120"/>
      <c r="C101" s="106"/>
      <c r="D101" s="106"/>
      <c r="E101" s="106"/>
      <c r="F101" s="106"/>
      <c r="G101" s="106">
        <v>134</v>
      </c>
      <c r="H101" s="106"/>
      <c r="I101" s="107"/>
      <c r="J101" s="294">
        <f t="shared" si="1"/>
        <v>134</v>
      </c>
      <c r="K101" s="314"/>
      <c r="L101" s="313">
        <f t="shared" si="0"/>
        <v>134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>
      <c r="A102" s="6" t="s">
        <v>88</v>
      </c>
      <c r="B102" s="120"/>
      <c r="C102" s="106"/>
      <c r="D102" s="106"/>
      <c r="E102" s="106">
        <v>880</v>
      </c>
      <c r="F102" s="106"/>
      <c r="G102" s="106">
        <v>87</v>
      </c>
      <c r="H102" s="106"/>
      <c r="I102" s="107">
        <v>767</v>
      </c>
      <c r="J102" s="294">
        <f t="shared" si="1"/>
        <v>1734</v>
      </c>
      <c r="K102" s="314"/>
      <c r="L102" s="313">
        <f t="shared" si="0"/>
        <v>1734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6" t="s">
        <v>171</v>
      </c>
      <c r="B103" s="120"/>
      <c r="C103" s="106">
        <v>1755</v>
      </c>
      <c r="D103" s="106">
        <v>949</v>
      </c>
      <c r="E103" s="106"/>
      <c r="F103" s="106"/>
      <c r="G103" s="106"/>
      <c r="H103" s="106"/>
      <c r="I103" s="107"/>
      <c r="J103" s="294">
        <f t="shared" si="1"/>
        <v>2704</v>
      </c>
      <c r="K103" s="314"/>
      <c r="L103" s="313">
        <f t="shared" si="0"/>
        <v>2704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6" t="s">
        <v>172</v>
      </c>
      <c r="B104" s="120"/>
      <c r="C104" s="106">
        <v>587</v>
      </c>
      <c r="D104" s="106"/>
      <c r="E104" s="106"/>
      <c r="F104" s="106">
        <v>69</v>
      </c>
      <c r="G104" s="106"/>
      <c r="H104" s="106"/>
      <c r="I104" s="107"/>
      <c r="J104" s="294">
        <f t="shared" si="1"/>
        <v>656</v>
      </c>
      <c r="K104" s="314"/>
      <c r="L104" s="313">
        <f t="shared" si="0"/>
        <v>656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6" t="s">
        <v>89</v>
      </c>
      <c r="B105" s="120"/>
      <c r="C105" s="106"/>
      <c r="D105" s="106"/>
      <c r="E105" s="106">
        <v>47</v>
      </c>
      <c r="F105" s="106"/>
      <c r="G105" s="106"/>
      <c r="H105" s="106"/>
      <c r="I105" s="107"/>
      <c r="J105" s="294">
        <f t="shared" si="1"/>
        <v>47</v>
      </c>
      <c r="K105" s="314"/>
      <c r="L105" s="313">
        <f t="shared" si="0"/>
        <v>47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>
      <c r="A106" s="6" t="s">
        <v>90</v>
      </c>
      <c r="B106" s="120"/>
      <c r="C106" s="106"/>
      <c r="D106" s="106"/>
      <c r="E106" s="106"/>
      <c r="F106" s="106"/>
      <c r="G106" s="106"/>
      <c r="H106" s="106"/>
      <c r="I106" s="107"/>
      <c r="J106" s="294"/>
      <c r="K106" s="314"/>
      <c r="L106" s="313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>
      <c r="A107" s="6" t="s">
        <v>91</v>
      </c>
      <c r="B107" s="120"/>
      <c r="C107" s="106"/>
      <c r="D107" s="106"/>
      <c r="E107" s="106"/>
      <c r="F107" s="106"/>
      <c r="G107" s="106"/>
      <c r="H107" s="106"/>
      <c r="I107" s="107"/>
      <c r="J107" s="294"/>
      <c r="K107" s="314"/>
      <c r="L107" s="313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>
      <c r="A108" s="6" t="s">
        <v>92</v>
      </c>
      <c r="B108" s="120"/>
      <c r="C108" s="106"/>
      <c r="D108" s="106"/>
      <c r="E108" s="106"/>
      <c r="F108" s="106"/>
      <c r="G108" s="106"/>
      <c r="H108" s="106"/>
      <c r="I108" s="107"/>
      <c r="J108" s="294"/>
      <c r="K108" s="464">
        <v>167434</v>
      </c>
      <c r="L108" s="313">
        <f aca="true" t="shared" si="2" ref="L108:L116">SUM(J108:K108)</f>
        <v>167434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>
      <c r="A109" s="6" t="s">
        <v>93</v>
      </c>
      <c r="B109" s="120"/>
      <c r="C109" s="106"/>
      <c r="D109" s="106"/>
      <c r="E109" s="106"/>
      <c r="F109" s="106"/>
      <c r="G109" s="106"/>
      <c r="H109" s="106"/>
      <c r="I109" s="107">
        <v>807</v>
      </c>
      <c r="J109" s="294">
        <f aca="true" t="shared" si="3" ref="J109:J117">SUM(B109:I109)</f>
        <v>807</v>
      </c>
      <c r="K109" s="314"/>
      <c r="L109" s="313">
        <f t="shared" si="2"/>
        <v>807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>
      <c r="A110" s="6" t="s">
        <v>94</v>
      </c>
      <c r="B110" s="120"/>
      <c r="C110" s="106">
        <v>3067</v>
      </c>
      <c r="D110" s="106">
        <v>69</v>
      </c>
      <c r="E110" s="106">
        <v>31</v>
      </c>
      <c r="F110" s="106">
        <v>122</v>
      </c>
      <c r="G110" s="106"/>
      <c r="H110" s="106"/>
      <c r="I110" s="107"/>
      <c r="J110" s="294">
        <f t="shared" si="3"/>
        <v>3289</v>
      </c>
      <c r="K110" s="464">
        <v>24</v>
      </c>
      <c r="L110" s="313">
        <f t="shared" si="2"/>
        <v>3313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>
      <c r="A111" s="6" t="s">
        <v>95</v>
      </c>
      <c r="B111" s="120"/>
      <c r="C111" s="106"/>
      <c r="D111" s="106"/>
      <c r="E111" s="106">
        <v>2654</v>
      </c>
      <c r="F111" s="106">
        <v>1220</v>
      </c>
      <c r="G111" s="106"/>
      <c r="H111" s="106"/>
      <c r="I111" s="107">
        <v>2364</v>
      </c>
      <c r="J111" s="294">
        <f t="shared" si="3"/>
        <v>6238</v>
      </c>
      <c r="K111" s="314"/>
      <c r="L111" s="313">
        <f t="shared" si="2"/>
        <v>6238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>
      <c r="A112" s="6" t="s">
        <v>96</v>
      </c>
      <c r="B112" s="120"/>
      <c r="C112" s="106">
        <v>3659</v>
      </c>
      <c r="D112" s="106"/>
      <c r="E112" s="106"/>
      <c r="F112" s="106"/>
      <c r="G112" s="106"/>
      <c r="H112" s="106"/>
      <c r="I112" s="107"/>
      <c r="J112" s="294">
        <f t="shared" si="3"/>
        <v>3659</v>
      </c>
      <c r="K112" s="464">
        <v>135</v>
      </c>
      <c r="L112" s="313">
        <f t="shared" si="2"/>
        <v>3794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>
      <c r="A113" s="6" t="s">
        <v>98</v>
      </c>
      <c r="B113" s="120"/>
      <c r="C113" s="106"/>
      <c r="D113" s="106">
        <v>344</v>
      </c>
      <c r="E113" s="106">
        <v>659</v>
      </c>
      <c r="F113" s="106">
        <v>753</v>
      </c>
      <c r="G113" s="106"/>
      <c r="H113" s="106">
        <v>221</v>
      </c>
      <c r="I113" s="107">
        <v>3315</v>
      </c>
      <c r="J113" s="294">
        <f t="shared" si="3"/>
        <v>5292</v>
      </c>
      <c r="K113" s="464">
        <v>460</v>
      </c>
      <c r="L113" s="313">
        <f t="shared" si="2"/>
        <v>5752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>
      <c r="A114" s="185" t="s">
        <v>99</v>
      </c>
      <c r="B114" s="80"/>
      <c r="C114" s="81">
        <v>4006</v>
      </c>
      <c r="D114" s="81">
        <v>604</v>
      </c>
      <c r="E114" s="81">
        <v>121</v>
      </c>
      <c r="F114" s="81">
        <v>323</v>
      </c>
      <c r="G114" s="81"/>
      <c r="H114" s="81"/>
      <c r="I114" s="82"/>
      <c r="J114" s="331">
        <f t="shared" si="3"/>
        <v>5054</v>
      </c>
      <c r="K114" s="464">
        <v>241</v>
      </c>
      <c r="L114" s="465">
        <f t="shared" si="2"/>
        <v>5295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>
      <c r="A115" s="6" t="s">
        <v>187</v>
      </c>
      <c r="B115" s="120"/>
      <c r="C115" s="85">
        <v>1390</v>
      </c>
      <c r="D115" s="106">
        <v>617</v>
      </c>
      <c r="E115" s="106">
        <v>198</v>
      </c>
      <c r="F115" s="106"/>
      <c r="G115" s="106"/>
      <c r="H115" s="106"/>
      <c r="I115" s="107"/>
      <c r="J115" s="294">
        <f t="shared" si="3"/>
        <v>2205</v>
      </c>
      <c r="K115" s="314"/>
      <c r="L115" s="466">
        <f t="shared" si="2"/>
        <v>2205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.75" thickBot="1">
      <c r="A116" s="185" t="s">
        <v>100</v>
      </c>
      <c r="B116" s="80"/>
      <c r="C116" s="125"/>
      <c r="D116" s="81">
        <v>432</v>
      </c>
      <c r="E116" s="81">
        <v>350</v>
      </c>
      <c r="F116" s="81">
        <v>577</v>
      </c>
      <c r="G116" s="81"/>
      <c r="H116" s="81"/>
      <c r="I116" s="82"/>
      <c r="J116" s="298">
        <f t="shared" si="3"/>
        <v>1359</v>
      </c>
      <c r="K116" s="295"/>
      <c r="L116" s="467">
        <f t="shared" si="2"/>
        <v>1359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515" t="s">
        <v>101</v>
      </c>
      <c r="B117" s="468"/>
      <c r="C117" s="469"/>
      <c r="D117" s="470">
        <v>1388</v>
      </c>
      <c r="E117" s="469"/>
      <c r="F117" s="470"/>
      <c r="G117" s="469"/>
      <c r="H117" s="470"/>
      <c r="I117" s="471"/>
      <c r="J117" s="443">
        <f t="shared" si="3"/>
        <v>1388</v>
      </c>
      <c r="K117" s="266"/>
      <c r="L117" s="136">
        <f>SUM(J117:K117)</f>
        <v>1388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>
      <c r="A118" s="6" t="s">
        <v>102</v>
      </c>
      <c r="B118" s="105"/>
      <c r="C118" s="106"/>
      <c r="D118" s="106"/>
      <c r="E118" s="106"/>
      <c r="F118" s="106"/>
      <c r="G118" s="106"/>
      <c r="H118" s="106"/>
      <c r="I118" s="107"/>
      <c r="J118" s="294"/>
      <c r="K118" s="314"/>
      <c r="L118" s="313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>
      <c r="A119" s="6" t="s">
        <v>103</v>
      </c>
      <c r="B119" s="105"/>
      <c r="C119" s="106"/>
      <c r="D119" s="106"/>
      <c r="E119" s="106"/>
      <c r="F119" s="106"/>
      <c r="G119" s="106"/>
      <c r="H119" s="106"/>
      <c r="I119" s="107">
        <v>213</v>
      </c>
      <c r="J119" s="294">
        <f>SUM(B119:I119)</f>
        <v>213</v>
      </c>
      <c r="K119" s="314"/>
      <c r="L119" s="313">
        <f>SUM(J119:K119)</f>
        <v>213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>
      <c r="A120" s="6" t="s">
        <v>84</v>
      </c>
      <c r="B120" s="105"/>
      <c r="C120" s="106"/>
      <c r="D120" s="106"/>
      <c r="E120" s="106"/>
      <c r="F120" s="106">
        <v>797</v>
      </c>
      <c r="G120" s="106"/>
      <c r="H120" s="106"/>
      <c r="I120" s="107"/>
      <c r="J120" s="294">
        <f>SUM(B120:I120)</f>
        <v>797</v>
      </c>
      <c r="K120" s="464">
        <v>73610</v>
      </c>
      <c r="L120" s="313">
        <f>SUM(J120:K120)</f>
        <v>74407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thickBot="1">
      <c r="A121" s="13" t="s">
        <v>104</v>
      </c>
      <c r="B121" s="152"/>
      <c r="C121" s="153"/>
      <c r="D121" s="153"/>
      <c r="E121" s="153"/>
      <c r="F121" s="153"/>
      <c r="G121" s="153"/>
      <c r="H121" s="153"/>
      <c r="I121" s="154"/>
      <c r="J121" s="298"/>
      <c r="K121" s="316"/>
      <c r="L121" s="14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.75" thickBot="1">
      <c r="A122" s="184" t="s">
        <v>105</v>
      </c>
      <c r="B122" s="112"/>
      <c r="C122" s="112"/>
      <c r="D122" s="112">
        <f>SUM(D117:D121)</f>
        <v>1388</v>
      </c>
      <c r="E122" s="112"/>
      <c r="F122" s="112">
        <f>SUM(F117:F121)</f>
        <v>797</v>
      </c>
      <c r="G122" s="112"/>
      <c r="H122" s="112"/>
      <c r="I122" s="112">
        <f>SUM(I119:I121)</f>
        <v>213</v>
      </c>
      <c r="J122" s="323">
        <f>SUM(J117:J121)</f>
        <v>2398</v>
      </c>
      <c r="K122" s="472">
        <f>SUM(K117:K121)</f>
        <v>73610</v>
      </c>
      <c r="L122" s="112">
        <f>SUM(J122:K122)</f>
        <v>76008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>
      <c r="A123" s="208" t="s">
        <v>219</v>
      </c>
      <c r="B123" s="208"/>
      <c r="C123" s="208"/>
      <c r="D123" s="146"/>
      <c r="E123" s="146"/>
      <c r="F123" s="146"/>
      <c r="G123" s="146"/>
      <c r="H123" s="146"/>
      <c r="I123" s="146"/>
      <c r="J123" s="146"/>
      <c r="K123" s="146"/>
      <c r="L123" s="146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>
      <c r="A124" s="145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147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96" t="s">
        <v>106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>
      <c r="A127" s="96" t="s">
        <v>191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.75" thickBo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thickBot="1">
      <c r="A129" s="23" t="s">
        <v>2</v>
      </c>
      <c r="B129" s="187" t="s">
        <v>3</v>
      </c>
      <c r="C129" s="188"/>
      <c r="D129" s="188"/>
      <c r="E129" s="188"/>
      <c r="F129" s="188"/>
      <c r="G129" s="188"/>
      <c r="H129" s="188"/>
      <c r="I129" s="188"/>
      <c r="J129" s="189"/>
      <c r="K129" s="18" t="s">
        <v>14</v>
      </c>
      <c r="L129" s="18" t="s">
        <v>13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.75" thickBot="1">
      <c r="A130" s="181" t="s">
        <v>4</v>
      </c>
      <c r="B130" s="198" t="s">
        <v>5</v>
      </c>
      <c r="C130" s="199" t="s">
        <v>6</v>
      </c>
      <c r="D130" s="199" t="s">
        <v>7</v>
      </c>
      <c r="E130" s="199" t="s">
        <v>107</v>
      </c>
      <c r="F130" s="199" t="s">
        <v>9</v>
      </c>
      <c r="G130" s="199" t="s">
        <v>10</v>
      </c>
      <c r="H130" s="199" t="s">
        <v>11</v>
      </c>
      <c r="I130" s="200" t="s">
        <v>12</v>
      </c>
      <c r="J130" s="513" t="s">
        <v>13</v>
      </c>
      <c r="K130" s="202"/>
      <c r="L130" s="20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>
      <c r="A131" s="195" t="s">
        <v>108</v>
      </c>
      <c r="B131" s="115"/>
      <c r="C131" s="116"/>
      <c r="D131" s="116">
        <v>64</v>
      </c>
      <c r="E131" s="116">
        <v>3941</v>
      </c>
      <c r="F131" s="116">
        <v>1643</v>
      </c>
      <c r="G131" s="116"/>
      <c r="H131" s="116"/>
      <c r="I131" s="116">
        <v>1697</v>
      </c>
      <c r="J131" s="320">
        <f>SUM(B131:I131)</f>
        <v>7345</v>
      </c>
      <c r="K131" s="269"/>
      <c r="L131" s="46">
        <f>SUM(J131:K131)</f>
        <v>7345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>
      <c r="A132" s="6" t="s">
        <v>109</v>
      </c>
      <c r="B132" s="120"/>
      <c r="C132" s="106">
        <v>2731</v>
      </c>
      <c r="D132" s="106"/>
      <c r="E132" s="106"/>
      <c r="F132" s="106"/>
      <c r="G132" s="106"/>
      <c r="H132" s="106"/>
      <c r="I132" s="106"/>
      <c r="J132" s="311">
        <f>SUM(B132:I132)</f>
        <v>2731</v>
      </c>
      <c r="K132" s="314"/>
      <c r="L132" s="46">
        <f>SUM(J132:K132)</f>
        <v>2731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6" t="s">
        <v>110</v>
      </c>
      <c r="B133" s="120"/>
      <c r="C133" s="106"/>
      <c r="D133" s="106"/>
      <c r="E133" s="106"/>
      <c r="F133" s="106"/>
      <c r="G133" s="106"/>
      <c r="H133" s="106"/>
      <c r="I133" s="106"/>
      <c r="J133" s="311"/>
      <c r="K133" s="314"/>
      <c r="L133" s="46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>
      <c r="A134" s="6" t="s">
        <v>111</v>
      </c>
      <c r="B134" s="120"/>
      <c r="C134" s="106"/>
      <c r="D134" s="106"/>
      <c r="E134" s="106"/>
      <c r="F134" s="106"/>
      <c r="G134" s="106"/>
      <c r="H134" s="106"/>
      <c r="I134" s="106">
        <v>2857</v>
      </c>
      <c r="J134" s="311">
        <f>SUM(B134:I134)</f>
        <v>2857</v>
      </c>
      <c r="K134" s="314"/>
      <c r="L134" s="46">
        <f>SUM(J134:K134)</f>
        <v>2857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>
      <c r="A135" s="6" t="s">
        <v>112</v>
      </c>
      <c r="B135" s="120"/>
      <c r="C135" s="106"/>
      <c r="D135" s="106"/>
      <c r="E135" s="106"/>
      <c r="F135" s="106"/>
      <c r="G135" s="106"/>
      <c r="H135" s="106"/>
      <c r="I135" s="106"/>
      <c r="J135" s="311"/>
      <c r="K135" s="314"/>
      <c r="L135" s="46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>
      <c r="A136" s="6" t="s">
        <v>113</v>
      </c>
      <c r="B136" s="120"/>
      <c r="C136" s="106"/>
      <c r="D136" s="106"/>
      <c r="E136" s="106"/>
      <c r="F136" s="106"/>
      <c r="G136" s="106"/>
      <c r="H136" s="106"/>
      <c r="I136" s="106"/>
      <c r="J136" s="311"/>
      <c r="K136" s="314"/>
      <c r="L136" s="4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6" t="s">
        <v>114</v>
      </c>
      <c r="B137" s="120"/>
      <c r="C137" s="106"/>
      <c r="D137" s="106"/>
      <c r="E137" s="106">
        <v>3574</v>
      </c>
      <c r="F137" s="106"/>
      <c r="G137" s="106"/>
      <c r="H137" s="106"/>
      <c r="I137" s="106"/>
      <c r="J137" s="311">
        <f>SUM(B137:I137)</f>
        <v>3574</v>
      </c>
      <c r="K137" s="314"/>
      <c r="L137" s="46">
        <f>SUM(J137:K137)</f>
        <v>3574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6" t="s">
        <v>115</v>
      </c>
      <c r="B138" s="120"/>
      <c r="C138" s="106">
        <v>2356</v>
      </c>
      <c r="D138" s="106"/>
      <c r="E138" s="106"/>
      <c r="F138" s="106"/>
      <c r="G138" s="106"/>
      <c r="H138" s="106"/>
      <c r="I138" s="106"/>
      <c r="J138" s="311">
        <f>SUM(B138:I138)</f>
        <v>2356</v>
      </c>
      <c r="K138" s="314"/>
      <c r="L138" s="46">
        <f>SUM(J138:K138)</f>
        <v>2356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>
      <c r="A139" s="6" t="s">
        <v>117</v>
      </c>
      <c r="B139" s="120"/>
      <c r="C139" s="106">
        <v>15624</v>
      </c>
      <c r="D139" s="106">
        <v>11104</v>
      </c>
      <c r="E139" s="106">
        <v>7579</v>
      </c>
      <c r="F139" s="106">
        <v>12367</v>
      </c>
      <c r="G139" s="106"/>
      <c r="H139" s="106"/>
      <c r="I139" s="106"/>
      <c r="J139" s="311">
        <f>SUM(B139:I139)</f>
        <v>46674</v>
      </c>
      <c r="K139" s="473">
        <v>198636</v>
      </c>
      <c r="L139" s="46">
        <f>SUM(J139:K139)</f>
        <v>245310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6" t="s">
        <v>118</v>
      </c>
      <c r="B140" s="120"/>
      <c r="C140" s="106"/>
      <c r="D140" s="106"/>
      <c r="E140" s="106"/>
      <c r="F140" s="106"/>
      <c r="G140" s="106"/>
      <c r="H140" s="106"/>
      <c r="I140" s="106">
        <v>451</v>
      </c>
      <c r="J140" s="311">
        <f>SUM(B140:I140)</f>
        <v>451</v>
      </c>
      <c r="K140" s="314"/>
      <c r="L140" s="46">
        <f>SUM(J140:K140)</f>
        <v>451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>
      <c r="A141" s="6" t="s">
        <v>119</v>
      </c>
      <c r="B141" s="120"/>
      <c r="C141" s="106"/>
      <c r="D141" s="106"/>
      <c r="E141" s="106"/>
      <c r="F141" s="106"/>
      <c r="G141" s="106"/>
      <c r="H141" s="106"/>
      <c r="I141" s="106"/>
      <c r="J141" s="311"/>
      <c r="K141" s="314"/>
      <c r="L141" s="46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>
      <c r="A142" s="6" t="s">
        <v>120</v>
      </c>
      <c r="B142" s="120"/>
      <c r="C142" s="106"/>
      <c r="D142" s="106"/>
      <c r="E142" s="106"/>
      <c r="F142" s="106"/>
      <c r="G142" s="106"/>
      <c r="H142" s="106"/>
      <c r="I142" s="106"/>
      <c r="J142" s="311"/>
      <c r="K142" s="314"/>
      <c r="L142" s="46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>
      <c r="A143" s="6" t="s">
        <v>121</v>
      </c>
      <c r="B143" s="120"/>
      <c r="C143" s="106"/>
      <c r="D143" s="106"/>
      <c r="E143" s="106"/>
      <c r="F143" s="106"/>
      <c r="G143" s="106"/>
      <c r="H143" s="106"/>
      <c r="I143" s="106"/>
      <c r="J143" s="311"/>
      <c r="K143" s="314"/>
      <c r="L143" s="46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6" t="s">
        <v>122</v>
      </c>
      <c r="B144" s="120"/>
      <c r="C144" s="106"/>
      <c r="D144" s="106"/>
      <c r="E144" s="106">
        <v>2898</v>
      </c>
      <c r="F144" s="106">
        <v>5251</v>
      </c>
      <c r="G144" s="106"/>
      <c r="H144" s="106"/>
      <c r="I144" s="106"/>
      <c r="J144" s="311">
        <f aca="true" t="shared" si="4" ref="J144:J158">SUM(B144:I144)</f>
        <v>8149</v>
      </c>
      <c r="K144" s="314"/>
      <c r="L144" s="46">
        <f aca="true" t="shared" si="5" ref="L144:L158">SUM(J144:K144)</f>
        <v>8149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>
      <c r="A145" s="6" t="s">
        <v>173</v>
      </c>
      <c r="B145" s="120"/>
      <c r="C145" s="106"/>
      <c r="D145" s="106"/>
      <c r="E145" s="106">
        <v>50</v>
      </c>
      <c r="F145" s="106"/>
      <c r="G145" s="106"/>
      <c r="H145" s="106"/>
      <c r="I145" s="106"/>
      <c r="J145" s="311">
        <f t="shared" si="4"/>
        <v>50</v>
      </c>
      <c r="K145" s="314"/>
      <c r="L145" s="46">
        <f t="shared" si="5"/>
        <v>50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>
      <c r="A146" s="6" t="s">
        <v>123</v>
      </c>
      <c r="B146" s="120"/>
      <c r="C146" s="106">
        <v>2482</v>
      </c>
      <c r="D146" s="106"/>
      <c r="E146" s="106"/>
      <c r="F146" s="106"/>
      <c r="G146" s="106"/>
      <c r="H146" s="106"/>
      <c r="I146" s="106"/>
      <c r="J146" s="311">
        <f t="shared" si="4"/>
        <v>2482</v>
      </c>
      <c r="K146" s="314"/>
      <c r="L146" s="46">
        <f t="shared" si="5"/>
        <v>2482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>
      <c r="A147" s="6" t="s">
        <v>124</v>
      </c>
      <c r="B147" s="120">
        <v>312</v>
      </c>
      <c r="C147" s="106"/>
      <c r="D147" s="106"/>
      <c r="E147" s="106"/>
      <c r="F147" s="106"/>
      <c r="G147" s="106"/>
      <c r="H147" s="106"/>
      <c r="I147" s="106"/>
      <c r="J147" s="311">
        <f t="shared" si="4"/>
        <v>312</v>
      </c>
      <c r="K147" s="314"/>
      <c r="L147" s="46">
        <f t="shared" si="5"/>
        <v>312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6" t="s">
        <v>125</v>
      </c>
      <c r="B148" s="120"/>
      <c r="C148" s="106"/>
      <c r="D148" s="106">
        <v>1104</v>
      </c>
      <c r="E148" s="106">
        <v>566</v>
      </c>
      <c r="F148" s="106">
        <v>457</v>
      </c>
      <c r="G148" s="106"/>
      <c r="H148" s="106">
        <v>508</v>
      </c>
      <c r="I148" s="106">
        <v>1406</v>
      </c>
      <c r="J148" s="311">
        <f t="shared" si="4"/>
        <v>4041</v>
      </c>
      <c r="K148" s="314"/>
      <c r="L148" s="46">
        <f t="shared" si="5"/>
        <v>4041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>
      <c r="A149" s="6" t="s">
        <v>126</v>
      </c>
      <c r="B149" s="120"/>
      <c r="C149" s="106">
        <v>167</v>
      </c>
      <c r="D149" s="106"/>
      <c r="E149" s="106"/>
      <c r="F149" s="106"/>
      <c r="G149" s="106"/>
      <c r="H149" s="106"/>
      <c r="I149" s="106"/>
      <c r="J149" s="311">
        <f t="shared" si="4"/>
        <v>167</v>
      </c>
      <c r="K149" s="314"/>
      <c r="L149" s="46">
        <f t="shared" si="5"/>
        <v>167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>
      <c r="A150" s="6" t="s">
        <v>127</v>
      </c>
      <c r="B150" s="120"/>
      <c r="C150" s="106"/>
      <c r="D150" s="106"/>
      <c r="E150" s="106">
        <v>1174</v>
      </c>
      <c r="F150" s="106"/>
      <c r="G150" s="106"/>
      <c r="H150" s="106"/>
      <c r="I150" s="106"/>
      <c r="J150" s="311">
        <f t="shared" si="4"/>
        <v>1174</v>
      </c>
      <c r="K150" s="314"/>
      <c r="L150" s="46">
        <f t="shared" si="5"/>
        <v>1174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>
      <c r="A151" s="6" t="s">
        <v>128</v>
      </c>
      <c r="B151" s="120"/>
      <c r="C151" s="106"/>
      <c r="D151" s="106"/>
      <c r="E151" s="106">
        <v>2380</v>
      </c>
      <c r="F151" s="106"/>
      <c r="G151" s="106"/>
      <c r="H151" s="106"/>
      <c r="I151" s="106"/>
      <c r="J151" s="311">
        <f t="shared" si="4"/>
        <v>2380</v>
      </c>
      <c r="K151" s="314"/>
      <c r="L151" s="46">
        <f t="shared" si="5"/>
        <v>2380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6" t="s">
        <v>129</v>
      </c>
      <c r="B152" s="120">
        <v>58</v>
      </c>
      <c r="C152" s="106"/>
      <c r="D152" s="106"/>
      <c r="E152" s="106"/>
      <c r="F152" s="106"/>
      <c r="G152" s="106"/>
      <c r="H152" s="106"/>
      <c r="I152" s="106"/>
      <c r="J152" s="311">
        <f t="shared" si="4"/>
        <v>58</v>
      </c>
      <c r="K152" s="314"/>
      <c r="L152" s="46">
        <f t="shared" si="5"/>
        <v>58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thickBot="1">
      <c r="A153" s="6" t="s">
        <v>131</v>
      </c>
      <c r="B153" s="120"/>
      <c r="C153" s="106">
        <v>22</v>
      </c>
      <c r="D153" s="106"/>
      <c r="E153" s="106"/>
      <c r="F153" s="106"/>
      <c r="G153" s="106"/>
      <c r="H153" s="106"/>
      <c r="I153" s="106"/>
      <c r="J153" s="319">
        <f t="shared" si="4"/>
        <v>22</v>
      </c>
      <c r="K153" s="295"/>
      <c r="L153" s="63">
        <f t="shared" si="5"/>
        <v>22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7" t="s">
        <v>132</v>
      </c>
      <c r="B154" s="263">
        <v>1965</v>
      </c>
      <c r="C154" s="132"/>
      <c r="D154" s="132">
        <v>2466</v>
      </c>
      <c r="E154" s="132">
        <v>5107</v>
      </c>
      <c r="F154" s="132">
        <v>1397</v>
      </c>
      <c r="G154" s="132"/>
      <c r="H154" s="132">
        <v>385</v>
      </c>
      <c r="I154" s="132">
        <v>10475</v>
      </c>
      <c r="J154" s="307">
        <f t="shared" si="4"/>
        <v>21795</v>
      </c>
      <c r="K154" s="474">
        <v>1530</v>
      </c>
      <c r="L154" s="46">
        <f t="shared" si="5"/>
        <v>23325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thickBot="1">
      <c r="A155" s="6" t="s">
        <v>133</v>
      </c>
      <c r="B155" s="120"/>
      <c r="C155" s="106">
        <v>3612</v>
      </c>
      <c r="D155" s="106"/>
      <c r="E155" s="106"/>
      <c r="F155" s="106"/>
      <c r="G155" s="106"/>
      <c r="H155" s="106"/>
      <c r="I155" s="106"/>
      <c r="J155" s="319">
        <f t="shared" si="4"/>
        <v>3612</v>
      </c>
      <c r="K155" s="314"/>
      <c r="L155" s="46">
        <f t="shared" si="5"/>
        <v>3612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thickBot="1">
      <c r="A156" s="8" t="s">
        <v>134</v>
      </c>
      <c r="B156" s="143">
        <f>SUM(B154:B155)</f>
        <v>1965</v>
      </c>
      <c r="C156" s="143">
        <f>SUM(C154:C155)</f>
        <v>3612</v>
      </c>
      <c r="D156" s="143">
        <f>SUM(D154:D155)</f>
        <v>2466</v>
      </c>
      <c r="E156" s="143">
        <f>SUM(E154:E155)</f>
        <v>5107</v>
      </c>
      <c r="F156" s="143">
        <f>SUM(F154:F155)</f>
        <v>1397</v>
      </c>
      <c r="G156" s="143"/>
      <c r="H156" s="143">
        <f>SUM(H154:H155)</f>
        <v>385</v>
      </c>
      <c r="I156" s="143">
        <f>SUM(I154:I155)</f>
        <v>10475</v>
      </c>
      <c r="J156" s="304">
        <f t="shared" si="4"/>
        <v>25407</v>
      </c>
      <c r="K156" s="317">
        <f>SUM(K154:K155)</f>
        <v>1530</v>
      </c>
      <c r="L156" s="317">
        <f t="shared" si="5"/>
        <v>26937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182" t="s">
        <v>135</v>
      </c>
      <c r="B157" s="123"/>
      <c r="C157" s="124"/>
      <c r="D157" s="126"/>
      <c r="E157" s="124">
        <v>766</v>
      </c>
      <c r="F157" s="126">
        <v>707</v>
      </c>
      <c r="G157" s="124"/>
      <c r="H157" s="126">
        <v>67</v>
      </c>
      <c r="I157" s="126">
        <v>2135</v>
      </c>
      <c r="J157" s="307">
        <f t="shared" si="4"/>
        <v>3675</v>
      </c>
      <c r="K157" s="270"/>
      <c r="L157" s="46">
        <f t="shared" si="5"/>
        <v>3675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>
      <c r="A158" s="6" t="s">
        <v>136</v>
      </c>
      <c r="B158" s="120"/>
      <c r="C158" s="106">
        <v>1250</v>
      </c>
      <c r="D158" s="106">
        <v>786</v>
      </c>
      <c r="E158" s="106"/>
      <c r="F158" s="106"/>
      <c r="G158" s="106"/>
      <c r="H158" s="106"/>
      <c r="I158" s="106"/>
      <c r="J158" s="311">
        <f t="shared" si="4"/>
        <v>2036</v>
      </c>
      <c r="K158" s="314"/>
      <c r="L158" s="46">
        <f t="shared" si="5"/>
        <v>2036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thickBot="1">
      <c r="A159" s="186" t="s">
        <v>137</v>
      </c>
      <c r="B159" s="123"/>
      <c r="C159" s="124"/>
      <c r="D159" s="126"/>
      <c r="E159" s="124"/>
      <c r="F159" s="126"/>
      <c r="G159" s="124"/>
      <c r="H159" s="126"/>
      <c r="I159" s="126"/>
      <c r="J159" s="319"/>
      <c r="K159" s="267"/>
      <c r="L159" s="46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thickBot="1">
      <c r="A160" s="196" t="s">
        <v>138</v>
      </c>
      <c r="B160" s="159"/>
      <c r="C160" s="159">
        <f>SUM(C158:C159)</f>
        <v>1250</v>
      </c>
      <c r="D160" s="159">
        <f>SUM(D157:D159)</f>
        <v>786</v>
      </c>
      <c r="E160" s="159">
        <f>SUM(E157:E159)</f>
        <v>766</v>
      </c>
      <c r="F160" s="159">
        <f>SUM(F157:F159)</f>
        <v>707</v>
      </c>
      <c r="G160" s="159"/>
      <c r="H160" s="159">
        <f>SUM(H157:H159)</f>
        <v>67</v>
      </c>
      <c r="I160" s="159">
        <f>SUM(I157:I159)</f>
        <v>2135</v>
      </c>
      <c r="J160" s="321">
        <f>SUM(B160:I160)</f>
        <v>5711</v>
      </c>
      <c r="K160" s="322"/>
      <c r="L160" s="322">
        <f>SUM(J160:K160)</f>
        <v>5711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thickBot="1" thickTop="1">
      <c r="A161" s="197" t="s">
        <v>139</v>
      </c>
      <c r="B161" s="163">
        <f>B8+B9+B10+B11+B13+B14+B15+B16+B17+B18+B19+B20+B21+B22+B23+B24+B25+B41+B45+B47+B48+B49+B50+B51+B52+B53+B54+B55+B56+B57+B58+B59+B60+B61+B62+B64+B65+B66+B67+B68+B69+B70+B71+B72+B73+B83+B98+B99+B100+B102++B103+B104+B106++++B107+B108+B109+B110+B111+B112+B113+B114+B115+B116+B122+B131+B132++B133+B134+B135+B136+B137+B138+B139+B140+B141+B142+B143+B144+B145+B146+B147+B148+B149+B150+B151+B152+B153+B156+B160</f>
        <v>6921</v>
      </c>
      <c r="C161" s="163">
        <f>C8+C9+C10+C11+C13+C14+C15+C16+C17+C18+C19+C20+C21+C22+C23+C24+C25+C41+C45+C47+C48+C49+C50+C51+C52+C53+C54+C55+C56+C57+C58+C59+C60+C61+C62+C64+C65+C66+C67+C68+C69+C70+C71+C72+C73+C83+C98+C99+C100+C102++C103+C104+C106++++C107+C108+C109+C110+C111+C112+C113+C114+C115+C116+C122+C131+C132++C133+C134+C135+C136+C137+C138+C139+C140+C141+C142+C143+C144+C145+C146+C147+C148+C149+C150+C151+C152+C153+C156+C160</f>
        <v>65980</v>
      </c>
      <c r="D161" s="163">
        <f>D8+D9+D10+D11+D13+D14+D15+D16+D17+D18+D19+D20+D21+D22+D23+D24+D25+D41+D45+D47+D48+D49+D50+D51+D52+D53+D54+D55+D56+D57+D58+D59+D60+D61+D62+D64+D65+D66+D67+D68+D69+D70+D71+D72+D73+D83+D98+D99+D100+D102++D103+D104+D106++++D107+D108+D109+D110+D111+D112+D113+D114+D115+D116+D122+D131+D132++D133+D134+D135+D136+D137+D138+D139+D140+D141+D142+D143+D144+D145+D146+D147+D148+D149+D150+D151+D152+D153+D156+D160</f>
        <v>42219</v>
      </c>
      <c r="E161" s="163">
        <f>E9+E14+E15+E17+E18+E21+E23+E24+E25+E33+E44+E45+E50+E52+E56+E57+E59+E60+E61+E63+E70+E72+E73+E84+E86+E87+E89+E92+E99+E102+E105+E110+E111+E113+E114+E115+E116+E131+E137+E139+E144+E145+E148+E150+E151+E156+E160</f>
        <v>67656</v>
      </c>
      <c r="F161" s="163">
        <f>F8+F9+F10+F11+F13+F14+F15+F16+F17+F18+F19+F20+F21+F22+F23+F24+F25+F41+F45+F46+F47+F48+F49+F50+F51+F52+F53+F54+F55+F56+F57+F58+F59+F60+F61+F62+F64+F65+F66+F67+F68+F69+F70+F71+F72+F73+F83+F98+F99+F100+F102+F103+F104+F106+++F107+F108+F109+F110+F111+F112+F113+F114+F115+F116+F122+F131+F132+F133+F134+F135+F136+F137+F138+F139+F140++F141+F142+F143+F144+F145+F146+F147++F148+F149+F150+F151+F152+F153+F156+F160</f>
        <v>45951</v>
      </c>
      <c r="G161" s="163">
        <f>G12+G14+G27+G101+G102</f>
        <v>2059</v>
      </c>
      <c r="H161" s="163">
        <f>H45+H70+H113+H148+H156+H160</f>
        <v>4344</v>
      </c>
      <c r="I161" s="163">
        <f>I14+I27+I36+I56+I65+I69+I72+I83+I84+I91+I95+I97+I99+I102+I109+I111+I113+I119+I131+I134+I140+I148+I154+I157</f>
        <v>56760</v>
      </c>
      <c r="J161" s="323">
        <f>SUM(B161:I161)</f>
        <v>291890</v>
      </c>
      <c r="K161" s="324">
        <f>K14+K45+K56+K65+K66+K70+K73+K120+K108+K110+K112+K113+K114+K139+K154</f>
        <v>574611</v>
      </c>
      <c r="L161" s="324">
        <f>SUM(J161:K161)</f>
        <v>866501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>
      <c r="A162" s="168" t="s">
        <v>217</v>
      </c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>
      <c r="A163" s="208" t="s">
        <v>219</v>
      </c>
      <c r="B163" s="208"/>
      <c r="C163" s="208"/>
      <c r="D163" s="146"/>
      <c r="E163" s="146"/>
      <c r="F163" s="146"/>
      <c r="G163" s="146"/>
      <c r="H163" s="146"/>
      <c r="I163" s="146"/>
      <c r="J163" s="146"/>
      <c r="K163" s="146"/>
      <c r="L163" s="146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>
      <c r="A164" s="29"/>
      <c r="B164" s="169"/>
      <c r="C164" s="169"/>
      <c r="D164" s="169"/>
      <c r="E164" s="169"/>
      <c r="F164" s="169"/>
      <c r="G164" s="169"/>
      <c r="H164" s="169"/>
      <c r="I164" s="169"/>
      <c r="J164" s="146"/>
      <c r="K164" s="146"/>
      <c r="L164" s="146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>
      <c r="A165" s="170"/>
      <c r="B165" s="171"/>
      <c r="C165" s="171"/>
      <c r="D165" s="171"/>
      <c r="E165" s="171"/>
      <c r="F165" s="171"/>
      <c r="G165" s="171"/>
      <c r="H165" s="171"/>
      <c r="I165" s="171"/>
      <c r="J165" s="148"/>
      <c r="K165" s="148"/>
      <c r="L165" s="148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172"/>
      <c r="B166" s="173"/>
      <c r="C166" s="173"/>
      <c r="D166" s="173"/>
      <c r="E166" s="173"/>
      <c r="F166" s="173"/>
      <c r="G166" s="173"/>
      <c r="H166" s="173"/>
      <c r="I166" s="173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9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96" t="s">
        <v>140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96" t="s">
        <v>191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thickBot="1">
      <c r="A170" s="97"/>
      <c r="B170" s="97"/>
      <c r="C170" s="97"/>
      <c r="D170" s="97"/>
      <c r="E170" s="97"/>
      <c r="F170" s="97"/>
      <c r="G170" s="97"/>
      <c r="H170" s="97"/>
      <c r="I170" s="97"/>
      <c r="J170" s="98"/>
      <c r="K170" s="98"/>
      <c r="L170" s="98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thickBot="1">
      <c r="A171" s="23" t="s">
        <v>141</v>
      </c>
      <c r="B171" s="187" t="s">
        <v>3</v>
      </c>
      <c r="C171" s="188"/>
      <c r="D171" s="188"/>
      <c r="E171" s="188"/>
      <c r="F171" s="188"/>
      <c r="G171" s="188"/>
      <c r="H171" s="188"/>
      <c r="I171" s="188"/>
      <c r="J171" s="188"/>
      <c r="K171" s="18" t="s">
        <v>14</v>
      </c>
      <c r="L171" s="18" t="s">
        <v>13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thickBot="1">
      <c r="A172" s="181" t="s">
        <v>4</v>
      </c>
      <c r="B172" s="203" t="s">
        <v>5</v>
      </c>
      <c r="C172" s="204" t="s">
        <v>6</v>
      </c>
      <c r="D172" s="205" t="s">
        <v>7</v>
      </c>
      <c r="E172" s="204" t="s">
        <v>8</v>
      </c>
      <c r="F172" s="205" t="s">
        <v>9</v>
      </c>
      <c r="G172" s="204" t="s">
        <v>10</v>
      </c>
      <c r="H172" s="205" t="s">
        <v>11</v>
      </c>
      <c r="I172" s="206" t="s">
        <v>12</v>
      </c>
      <c r="J172" s="207" t="s">
        <v>13</v>
      </c>
      <c r="K172" s="202"/>
      <c r="L172" s="20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>
      <c r="A173" s="7" t="s">
        <v>142</v>
      </c>
      <c r="B173" s="174">
        <v>511</v>
      </c>
      <c r="C173" s="175"/>
      <c r="D173" s="175"/>
      <c r="E173" s="175"/>
      <c r="F173" s="175"/>
      <c r="G173" s="175"/>
      <c r="H173" s="175"/>
      <c r="I173" s="176"/>
      <c r="J173" s="292">
        <f aca="true" t="shared" si="6" ref="J173:J187">SUM(B173:I173)</f>
        <v>511</v>
      </c>
      <c r="K173" s="475"/>
      <c r="L173" s="476">
        <f aca="true" t="shared" si="7" ref="L173:L187">SUM(J173:K173)</f>
        <v>511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>
      <c r="A174" s="195" t="s">
        <v>174</v>
      </c>
      <c r="B174" s="177" t="s">
        <v>196</v>
      </c>
      <c r="C174" s="178"/>
      <c r="D174" s="178"/>
      <c r="E174" s="178"/>
      <c r="F174" s="178"/>
      <c r="G174" s="178"/>
      <c r="H174" s="178">
        <v>818</v>
      </c>
      <c r="I174" s="179"/>
      <c r="J174" s="294">
        <f t="shared" si="6"/>
        <v>818</v>
      </c>
      <c r="K174" s="477"/>
      <c r="L174" s="478">
        <f t="shared" si="7"/>
        <v>818</v>
      </c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>
      <c r="A175" s="6" t="s">
        <v>143</v>
      </c>
      <c r="B175" s="86"/>
      <c r="C175" s="87">
        <v>3428</v>
      </c>
      <c r="D175" s="87">
        <v>3614</v>
      </c>
      <c r="E175" s="87">
        <v>393</v>
      </c>
      <c r="F175" s="87">
        <v>1470</v>
      </c>
      <c r="G175" s="87"/>
      <c r="H175" s="87">
        <v>3137</v>
      </c>
      <c r="I175" s="88"/>
      <c r="J175" s="294">
        <f t="shared" si="6"/>
        <v>12042</v>
      </c>
      <c r="K175" s="479"/>
      <c r="L175" s="478">
        <f t="shared" si="7"/>
        <v>12042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>
      <c r="A176" s="6" t="s">
        <v>144</v>
      </c>
      <c r="B176" s="86"/>
      <c r="C176" s="87">
        <v>15184</v>
      </c>
      <c r="D176" s="87">
        <v>9648</v>
      </c>
      <c r="E176" s="87">
        <v>4476</v>
      </c>
      <c r="F176" s="87">
        <v>7525</v>
      </c>
      <c r="G176" s="87">
        <v>769</v>
      </c>
      <c r="H176" s="87"/>
      <c r="I176" s="88"/>
      <c r="J176" s="294">
        <f t="shared" si="6"/>
        <v>37602</v>
      </c>
      <c r="K176" s="479"/>
      <c r="L176" s="478">
        <f t="shared" si="7"/>
        <v>37602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>
      <c r="A177" s="6" t="s">
        <v>175</v>
      </c>
      <c r="B177" s="86"/>
      <c r="C177" s="87"/>
      <c r="D177" s="87"/>
      <c r="E177" s="87">
        <v>704</v>
      </c>
      <c r="F177" s="87"/>
      <c r="G177" s="87"/>
      <c r="H177" s="87"/>
      <c r="I177" s="88"/>
      <c r="J177" s="294">
        <f t="shared" si="6"/>
        <v>704</v>
      </c>
      <c r="K177" s="479"/>
      <c r="L177" s="478">
        <f t="shared" si="7"/>
        <v>704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6" t="s">
        <v>145</v>
      </c>
      <c r="B178" s="86"/>
      <c r="C178" s="87"/>
      <c r="D178" s="87"/>
      <c r="E178" s="87">
        <v>1083</v>
      </c>
      <c r="F178" s="87">
        <v>401</v>
      </c>
      <c r="G178" s="87"/>
      <c r="H178" s="87"/>
      <c r="I178" s="88"/>
      <c r="J178" s="294">
        <f t="shared" si="6"/>
        <v>1484</v>
      </c>
      <c r="K178" s="479"/>
      <c r="L178" s="478">
        <f t="shared" si="7"/>
        <v>1484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6" t="s">
        <v>146</v>
      </c>
      <c r="B179" s="86"/>
      <c r="C179" s="87"/>
      <c r="D179" s="87"/>
      <c r="E179" s="87">
        <v>177</v>
      </c>
      <c r="F179" s="87"/>
      <c r="G179" s="87"/>
      <c r="H179" s="87"/>
      <c r="I179" s="88"/>
      <c r="J179" s="294">
        <f t="shared" si="6"/>
        <v>177</v>
      </c>
      <c r="K179" s="479"/>
      <c r="L179" s="478">
        <f t="shared" si="7"/>
        <v>177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6" t="s">
        <v>147</v>
      </c>
      <c r="B180" s="86"/>
      <c r="C180" s="87">
        <v>1855</v>
      </c>
      <c r="D180" s="87"/>
      <c r="E180" s="87">
        <v>2115</v>
      </c>
      <c r="F180" s="87">
        <v>3788</v>
      </c>
      <c r="G180" s="87">
        <v>1527</v>
      </c>
      <c r="H180" s="87">
        <v>1460</v>
      </c>
      <c r="I180" s="88"/>
      <c r="J180" s="294">
        <f t="shared" si="6"/>
        <v>10745</v>
      </c>
      <c r="K180" s="479"/>
      <c r="L180" s="478">
        <f t="shared" si="7"/>
        <v>10745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6" t="s">
        <v>176</v>
      </c>
      <c r="B181" s="86"/>
      <c r="C181" s="87"/>
      <c r="D181" s="87"/>
      <c r="E181" s="87">
        <v>96</v>
      </c>
      <c r="F181" s="87"/>
      <c r="G181" s="87"/>
      <c r="H181" s="87"/>
      <c r="I181" s="88"/>
      <c r="J181" s="294">
        <f t="shared" si="6"/>
        <v>96</v>
      </c>
      <c r="K181" s="479"/>
      <c r="L181" s="478">
        <f t="shared" si="7"/>
        <v>96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6" t="s">
        <v>149</v>
      </c>
      <c r="B182" s="86"/>
      <c r="C182" s="87"/>
      <c r="D182" s="87"/>
      <c r="E182" s="87"/>
      <c r="F182" s="87"/>
      <c r="G182" s="87"/>
      <c r="H182" s="87">
        <v>6086</v>
      </c>
      <c r="I182" s="88"/>
      <c r="J182" s="294">
        <f t="shared" si="6"/>
        <v>6086</v>
      </c>
      <c r="K182" s="479"/>
      <c r="L182" s="478">
        <f t="shared" si="7"/>
        <v>6086</v>
      </c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6" t="s">
        <v>150</v>
      </c>
      <c r="B183" s="86"/>
      <c r="C183" s="87"/>
      <c r="D183" s="87"/>
      <c r="E183" s="87"/>
      <c r="F183" s="87">
        <v>212</v>
      </c>
      <c r="G183" s="87"/>
      <c r="H183" s="87">
        <v>19878</v>
      </c>
      <c r="I183" s="88"/>
      <c r="J183" s="294">
        <f t="shared" si="6"/>
        <v>20090</v>
      </c>
      <c r="K183" s="479"/>
      <c r="L183" s="478">
        <f t="shared" si="7"/>
        <v>20090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6" t="s">
        <v>151</v>
      </c>
      <c r="B184" s="86"/>
      <c r="C184" s="87"/>
      <c r="D184" s="87"/>
      <c r="E184" s="87"/>
      <c r="F184" s="87"/>
      <c r="G184" s="87"/>
      <c r="H184" s="87">
        <v>2338</v>
      </c>
      <c r="I184" s="88"/>
      <c r="J184" s="294">
        <f t="shared" si="6"/>
        <v>2338</v>
      </c>
      <c r="K184" s="479"/>
      <c r="L184" s="478">
        <f t="shared" si="7"/>
        <v>2338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6" t="s">
        <v>152</v>
      </c>
      <c r="B185" s="86"/>
      <c r="C185" s="87"/>
      <c r="D185" s="87"/>
      <c r="E185" s="87"/>
      <c r="F185" s="87"/>
      <c r="G185" s="87"/>
      <c r="H185" s="87">
        <v>4400</v>
      </c>
      <c r="I185" s="88"/>
      <c r="J185" s="294">
        <f t="shared" si="6"/>
        <v>4400</v>
      </c>
      <c r="K185" s="479"/>
      <c r="L185" s="478">
        <f t="shared" si="7"/>
        <v>4400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.75" thickBot="1">
      <c r="A186" s="6" t="s">
        <v>153</v>
      </c>
      <c r="B186" s="86"/>
      <c r="C186" s="87"/>
      <c r="D186" s="87"/>
      <c r="E186" s="87"/>
      <c r="F186" s="87"/>
      <c r="G186" s="87"/>
      <c r="H186" s="87">
        <v>2278</v>
      </c>
      <c r="I186" s="88"/>
      <c r="J186" s="331">
        <f t="shared" si="6"/>
        <v>2278</v>
      </c>
      <c r="K186" s="479"/>
      <c r="L186" s="480">
        <f t="shared" si="7"/>
        <v>2278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.75" thickBot="1">
      <c r="A187" s="8" t="s">
        <v>154</v>
      </c>
      <c r="B187" s="143">
        <f aca="true" t="shared" si="8" ref="B187:H187">SUM(B173:B186)</f>
        <v>511</v>
      </c>
      <c r="C187" s="143">
        <f t="shared" si="8"/>
        <v>20467</v>
      </c>
      <c r="D187" s="143">
        <f t="shared" si="8"/>
        <v>13262</v>
      </c>
      <c r="E187" s="143">
        <f t="shared" si="8"/>
        <v>9044</v>
      </c>
      <c r="F187" s="143">
        <f t="shared" si="8"/>
        <v>13396</v>
      </c>
      <c r="G187" s="143">
        <f t="shared" si="8"/>
        <v>2296</v>
      </c>
      <c r="H187" s="143">
        <f t="shared" si="8"/>
        <v>40395</v>
      </c>
      <c r="I187" s="144"/>
      <c r="J187" s="317">
        <f t="shared" si="6"/>
        <v>99371</v>
      </c>
      <c r="K187" s="412"/>
      <c r="L187" s="481">
        <f t="shared" si="7"/>
        <v>99371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>
      <c r="A188" s="208" t="s">
        <v>219</v>
      </c>
      <c r="B188" s="208"/>
      <c r="C188" s="208"/>
      <c r="D188" s="146"/>
      <c r="E188" s="146"/>
      <c r="F188" s="146"/>
      <c r="G188" s="146"/>
      <c r="H188" s="146"/>
      <c r="I188" s="146"/>
      <c r="J188" s="146"/>
      <c r="K188" s="146"/>
      <c r="L188" s="146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>
      <c r="A189" s="145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23">
    <mergeCell ref="A188:C188"/>
    <mergeCell ref="B81:J81"/>
    <mergeCell ref="K81:K82"/>
    <mergeCell ref="L81:L82"/>
    <mergeCell ref="A74:C74"/>
    <mergeCell ref="A123:C123"/>
    <mergeCell ref="A163:C163"/>
    <mergeCell ref="A169:L169"/>
    <mergeCell ref="B171:J171"/>
    <mergeCell ref="K171:K172"/>
    <mergeCell ref="L171:L172"/>
    <mergeCell ref="A3:L3"/>
    <mergeCell ref="A4:L4"/>
    <mergeCell ref="K6:K7"/>
    <mergeCell ref="L6:L7"/>
    <mergeCell ref="A78:L78"/>
    <mergeCell ref="A79:L79"/>
    <mergeCell ref="A126:L126"/>
    <mergeCell ref="A127:L127"/>
    <mergeCell ref="B129:J129"/>
    <mergeCell ref="K129:K130"/>
    <mergeCell ref="L129:L130"/>
    <mergeCell ref="A168:L16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4"/>
  <sheetViews>
    <sheetView zoomScale="55" zoomScaleNormal="55" zoomScalePageLayoutView="0" workbookViewId="0" topLeftCell="A1">
      <selection activeCell="B6" sqref="B6:L7"/>
    </sheetView>
  </sheetViews>
  <sheetFormatPr defaultColWidth="11.421875" defaultRowHeight="12.75"/>
  <cols>
    <col min="1" max="1" width="38.140625" style="1" customWidth="1"/>
    <col min="2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30" t="s">
        <v>197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 t="s">
        <v>14</v>
      </c>
      <c r="L6" s="18" t="s">
        <v>13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22" t="s">
        <v>12</v>
      </c>
      <c r="J7" s="207" t="s">
        <v>13</v>
      </c>
      <c r="K7" s="24"/>
      <c r="L7" s="2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" t="s">
        <v>15</v>
      </c>
      <c r="B8" s="33"/>
      <c r="C8" s="34">
        <v>1259</v>
      </c>
      <c r="D8" s="35"/>
      <c r="E8" s="36"/>
      <c r="F8" s="34"/>
      <c r="G8" s="36"/>
      <c r="H8" s="36"/>
      <c r="I8" s="37"/>
      <c r="J8" s="482">
        <f>I8+H8+G8+F8+E8+D8+C8+B8</f>
        <v>1259</v>
      </c>
      <c r="K8" s="283"/>
      <c r="L8" s="40">
        <f>B8+C8+D8+E8+F8+G8+H8+I8+K8</f>
        <v>1259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>
      <c r="A9" s="6" t="s">
        <v>16</v>
      </c>
      <c r="B9" s="41"/>
      <c r="C9" s="29"/>
      <c r="D9" s="42"/>
      <c r="E9" s="42">
        <v>2259</v>
      </c>
      <c r="F9" s="42">
        <v>179</v>
      </c>
      <c r="G9" s="42"/>
      <c r="H9" s="42"/>
      <c r="I9" s="43"/>
      <c r="J9" s="282">
        <f>I9+H9+G9+F9+E9+D9+C9+B9</f>
        <v>2438</v>
      </c>
      <c r="K9" s="284"/>
      <c r="L9" s="46">
        <f aca="true" t="shared" si="0" ref="L9:L42">B9+C9+D9+E9+F9+G9+H9+I9+K9</f>
        <v>2438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>
      <c r="A10" s="6" t="s">
        <v>17</v>
      </c>
      <c r="B10" s="41"/>
      <c r="C10" s="42">
        <v>1343</v>
      </c>
      <c r="D10" s="42">
        <v>379</v>
      </c>
      <c r="E10" s="42"/>
      <c r="F10" s="42"/>
      <c r="G10" s="42"/>
      <c r="H10" s="42"/>
      <c r="I10" s="43"/>
      <c r="J10" s="282">
        <f>I10+H10+G10+F10+E10+D10+C10+B10</f>
        <v>1722</v>
      </c>
      <c r="K10" s="284"/>
      <c r="L10" s="46">
        <f t="shared" si="0"/>
        <v>1722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>
      <c r="A11" s="6" t="s">
        <v>18</v>
      </c>
      <c r="B11" s="41">
        <v>205</v>
      </c>
      <c r="C11" s="42"/>
      <c r="D11" s="42">
        <v>10</v>
      </c>
      <c r="E11" s="42"/>
      <c r="F11" s="42"/>
      <c r="G11" s="42"/>
      <c r="H11" s="42"/>
      <c r="I11" s="43"/>
      <c r="J11" s="282">
        <f>I11+H11+G11+F11+E11+D11+C11+B11</f>
        <v>215</v>
      </c>
      <c r="K11" s="284"/>
      <c r="L11" s="46">
        <f t="shared" si="0"/>
        <v>215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thickBot="1">
      <c r="A12" s="185" t="s">
        <v>20</v>
      </c>
      <c r="B12" s="223"/>
      <c r="C12" s="224"/>
      <c r="D12" s="224"/>
      <c r="E12" s="224"/>
      <c r="F12" s="224"/>
      <c r="G12" s="224"/>
      <c r="H12" s="224"/>
      <c r="I12" s="483"/>
      <c r="J12" s="287"/>
      <c r="K12" s="484"/>
      <c r="L12" s="63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>
      <c r="A13" s="7" t="s">
        <v>21</v>
      </c>
      <c r="B13" s="47">
        <v>389</v>
      </c>
      <c r="C13" s="48"/>
      <c r="D13" s="49">
        <v>2652</v>
      </c>
      <c r="E13" s="49">
        <v>3586</v>
      </c>
      <c r="F13" s="49">
        <v>3122</v>
      </c>
      <c r="G13" s="49"/>
      <c r="H13" s="49"/>
      <c r="I13" s="50">
        <v>5789</v>
      </c>
      <c r="J13" s="482">
        <f>I13+H13+G13+F13+E13+D13+C13+B13</f>
        <v>15538</v>
      </c>
      <c r="K13" s="286">
        <v>490</v>
      </c>
      <c r="L13" s="40">
        <f t="shared" si="0"/>
        <v>16028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>
      <c r="A14" s="6" t="s">
        <v>22</v>
      </c>
      <c r="B14" s="52"/>
      <c r="C14" s="42"/>
      <c r="D14" s="42"/>
      <c r="E14" s="42">
        <v>247</v>
      </c>
      <c r="F14" s="42"/>
      <c r="G14" s="42"/>
      <c r="H14" s="42"/>
      <c r="I14" s="43"/>
      <c r="J14" s="485">
        <f aca="true" t="shared" si="1" ref="J14:J24">I14+H14+G14+F14+E14+D14+C14+B14</f>
        <v>247</v>
      </c>
      <c r="K14" s="284"/>
      <c r="L14" s="46">
        <f t="shared" si="0"/>
        <v>247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156</v>
      </c>
      <c r="B15" s="52"/>
      <c r="C15" s="42"/>
      <c r="D15" s="42"/>
      <c r="E15" s="42"/>
      <c r="F15" s="42"/>
      <c r="G15" s="42"/>
      <c r="H15" s="42"/>
      <c r="I15" s="43"/>
      <c r="J15" s="485"/>
      <c r="K15" s="284"/>
      <c r="L15" s="46">
        <f t="shared" si="0"/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157</v>
      </c>
      <c r="B16" s="52"/>
      <c r="C16" s="42"/>
      <c r="D16" s="42"/>
      <c r="E16" s="42">
        <v>22</v>
      </c>
      <c r="F16" s="42"/>
      <c r="G16" s="42"/>
      <c r="H16" s="42"/>
      <c r="I16" s="43"/>
      <c r="J16" s="485">
        <f t="shared" si="1"/>
        <v>22</v>
      </c>
      <c r="K16" s="284"/>
      <c r="L16" s="46">
        <f t="shared" si="0"/>
        <v>22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158</v>
      </c>
      <c r="B17" s="52"/>
      <c r="C17" s="42"/>
      <c r="D17" s="42"/>
      <c r="E17" s="42">
        <v>3142</v>
      </c>
      <c r="F17" s="42"/>
      <c r="G17" s="42"/>
      <c r="H17" s="42"/>
      <c r="I17" s="43"/>
      <c r="J17" s="485">
        <f t="shared" si="1"/>
        <v>3142</v>
      </c>
      <c r="K17" s="284"/>
      <c r="L17" s="46">
        <f t="shared" si="0"/>
        <v>3142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159</v>
      </c>
      <c r="B18" s="52"/>
      <c r="C18" s="42"/>
      <c r="D18" s="42"/>
      <c r="E18" s="42"/>
      <c r="F18" s="42"/>
      <c r="G18" s="42"/>
      <c r="H18" s="42"/>
      <c r="I18" s="43"/>
      <c r="J18" s="485"/>
      <c r="K18" s="284"/>
      <c r="L18" s="46">
        <f t="shared" si="0"/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160</v>
      </c>
      <c r="B19" s="52"/>
      <c r="C19" s="42"/>
      <c r="D19" s="42"/>
      <c r="E19" s="42"/>
      <c r="F19" s="42"/>
      <c r="G19" s="42"/>
      <c r="H19" s="42"/>
      <c r="I19" s="43"/>
      <c r="J19" s="485"/>
      <c r="K19" s="284"/>
      <c r="L19" s="46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>
      <c r="A20" s="6" t="s">
        <v>24</v>
      </c>
      <c r="B20" s="52"/>
      <c r="C20" s="42"/>
      <c r="D20" s="42"/>
      <c r="E20" s="42">
        <v>211</v>
      </c>
      <c r="F20" s="42"/>
      <c r="G20" s="42"/>
      <c r="H20" s="42"/>
      <c r="I20" s="43"/>
      <c r="J20" s="485">
        <f t="shared" si="1"/>
        <v>211</v>
      </c>
      <c r="K20" s="284"/>
      <c r="L20" s="46">
        <f t="shared" si="0"/>
        <v>211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>
      <c r="A21" s="6" t="s">
        <v>161</v>
      </c>
      <c r="B21" s="52"/>
      <c r="C21" s="42"/>
      <c r="D21" s="42"/>
      <c r="E21" s="42">
        <v>247</v>
      </c>
      <c r="F21" s="42"/>
      <c r="G21" s="42"/>
      <c r="H21" s="42"/>
      <c r="I21" s="43"/>
      <c r="J21" s="485">
        <f t="shared" si="1"/>
        <v>247</v>
      </c>
      <c r="K21" s="284"/>
      <c r="L21" s="46">
        <f t="shared" si="0"/>
        <v>247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>
      <c r="A22" s="6" t="s">
        <v>25</v>
      </c>
      <c r="B22" s="52"/>
      <c r="C22" s="42"/>
      <c r="D22" s="42"/>
      <c r="E22" s="42">
        <v>840</v>
      </c>
      <c r="F22" s="42"/>
      <c r="G22" s="42"/>
      <c r="H22" s="42"/>
      <c r="I22" s="43"/>
      <c r="J22" s="485">
        <f t="shared" si="1"/>
        <v>840</v>
      </c>
      <c r="K22" s="284"/>
      <c r="L22" s="46">
        <f t="shared" si="0"/>
        <v>840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>
      <c r="A23" s="6" t="s">
        <v>26</v>
      </c>
      <c r="B23" s="52"/>
      <c r="C23" s="42">
        <v>2948</v>
      </c>
      <c r="D23" s="42">
        <v>397</v>
      </c>
      <c r="E23" s="42"/>
      <c r="F23" s="42">
        <v>221</v>
      </c>
      <c r="G23" s="42"/>
      <c r="H23" s="42"/>
      <c r="I23" s="43"/>
      <c r="J23" s="485">
        <f t="shared" si="1"/>
        <v>3566</v>
      </c>
      <c r="K23" s="284"/>
      <c r="L23" s="46">
        <f t="shared" si="0"/>
        <v>3566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thickBot="1">
      <c r="A24" s="185" t="s">
        <v>27</v>
      </c>
      <c r="B24" s="486"/>
      <c r="C24" s="224"/>
      <c r="D24" s="224"/>
      <c r="E24" s="224">
        <v>3</v>
      </c>
      <c r="F24" s="224"/>
      <c r="G24" s="224"/>
      <c r="H24" s="224"/>
      <c r="I24" s="483"/>
      <c r="J24" s="487">
        <f t="shared" si="1"/>
        <v>3</v>
      </c>
      <c r="K24" s="484"/>
      <c r="L24" s="63">
        <f t="shared" si="0"/>
        <v>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thickBot="1">
      <c r="A25" s="8" t="s">
        <v>198</v>
      </c>
      <c r="B25" s="53">
        <f>SUM(B13:B24)</f>
        <v>389</v>
      </c>
      <c r="C25" s="54">
        <f>SUM(C13:C24)</f>
        <v>2948</v>
      </c>
      <c r="D25" s="54">
        <f>SUM(D13:D24)</f>
        <v>3049</v>
      </c>
      <c r="E25" s="54">
        <f>SUM(E13:E24)</f>
        <v>8298</v>
      </c>
      <c r="F25" s="54">
        <f>SUM(F13:F24)</f>
        <v>3343</v>
      </c>
      <c r="G25" s="54"/>
      <c r="H25" s="54"/>
      <c r="I25" s="55">
        <f>SUM(I13:I24)</f>
        <v>5789</v>
      </c>
      <c r="J25" s="488">
        <f>SUM(J13:J24)</f>
        <v>23816</v>
      </c>
      <c r="K25" s="489">
        <f>SUM(K13:K24)</f>
        <v>490</v>
      </c>
      <c r="L25" s="58">
        <f t="shared" si="0"/>
        <v>24306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>
      <c r="A26" s="195" t="s">
        <v>28</v>
      </c>
      <c r="B26" s="33"/>
      <c r="C26" s="59"/>
      <c r="D26" s="59"/>
      <c r="E26" s="59"/>
      <c r="F26" s="59"/>
      <c r="G26" s="59"/>
      <c r="H26" s="59"/>
      <c r="I26" s="60"/>
      <c r="J26" s="482"/>
      <c r="K26" s="283"/>
      <c r="L26" s="4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>
      <c r="A27" s="6" t="s">
        <v>29</v>
      </c>
      <c r="B27" s="33">
        <v>1793</v>
      </c>
      <c r="C27" s="59"/>
      <c r="D27" s="59">
        <v>787</v>
      </c>
      <c r="E27" s="59"/>
      <c r="F27" s="59"/>
      <c r="G27" s="59"/>
      <c r="H27" s="59"/>
      <c r="I27" s="60"/>
      <c r="J27" s="485">
        <f aca="true" t="shared" si="2" ref="J27:J41">I27+H27+G27+F27+E27+D27+C27+B27</f>
        <v>2580</v>
      </c>
      <c r="K27" s="283"/>
      <c r="L27" s="46">
        <f t="shared" si="0"/>
        <v>2580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30</v>
      </c>
      <c r="B28" s="41"/>
      <c r="C28" s="42">
        <v>1262</v>
      </c>
      <c r="D28" s="42"/>
      <c r="E28" s="42"/>
      <c r="F28" s="42"/>
      <c r="G28" s="42"/>
      <c r="H28" s="42"/>
      <c r="I28" s="43"/>
      <c r="J28" s="485">
        <f t="shared" si="2"/>
        <v>1262</v>
      </c>
      <c r="K28" s="284"/>
      <c r="L28" s="46">
        <f t="shared" si="0"/>
        <v>1262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>
      <c r="A29" s="6" t="s">
        <v>31</v>
      </c>
      <c r="B29" s="41"/>
      <c r="C29" s="42"/>
      <c r="D29" s="42"/>
      <c r="E29" s="42"/>
      <c r="F29" s="42"/>
      <c r="G29" s="42"/>
      <c r="H29" s="42"/>
      <c r="I29" s="43"/>
      <c r="J29" s="485"/>
      <c r="K29" s="284"/>
      <c r="L29" s="46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32</v>
      </c>
      <c r="B30" s="41"/>
      <c r="C30" s="42"/>
      <c r="D30" s="42"/>
      <c r="E30" s="42"/>
      <c r="F30" s="42"/>
      <c r="G30" s="42"/>
      <c r="H30" s="42"/>
      <c r="I30" s="43"/>
      <c r="J30" s="485"/>
      <c r="K30" s="284"/>
      <c r="L30" s="46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199</v>
      </c>
      <c r="B31" s="41"/>
      <c r="C31" s="42">
        <v>283</v>
      </c>
      <c r="D31" s="42"/>
      <c r="E31" s="42"/>
      <c r="F31" s="42"/>
      <c r="G31" s="42"/>
      <c r="H31" s="42"/>
      <c r="I31" s="43"/>
      <c r="J31" s="485">
        <f t="shared" si="2"/>
        <v>283</v>
      </c>
      <c r="K31" s="284"/>
      <c r="L31" s="46">
        <f t="shared" si="0"/>
        <v>283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33</v>
      </c>
      <c r="B32" s="41"/>
      <c r="C32" s="42"/>
      <c r="D32" s="42"/>
      <c r="E32" s="42"/>
      <c r="F32" s="42"/>
      <c r="G32" s="42"/>
      <c r="H32" s="42"/>
      <c r="I32" s="43"/>
      <c r="J32" s="485"/>
      <c r="K32" s="284"/>
      <c r="L32" s="46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34</v>
      </c>
      <c r="B33" s="41">
        <v>218</v>
      </c>
      <c r="C33" s="42"/>
      <c r="D33" s="42"/>
      <c r="E33" s="42"/>
      <c r="F33" s="42"/>
      <c r="G33" s="42"/>
      <c r="H33" s="42"/>
      <c r="I33" s="43"/>
      <c r="J33" s="485">
        <f t="shared" si="2"/>
        <v>218</v>
      </c>
      <c r="K33" s="284"/>
      <c r="L33" s="46">
        <f t="shared" si="0"/>
        <v>218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>
      <c r="A34" s="6" t="s">
        <v>37</v>
      </c>
      <c r="B34" s="41">
        <v>305</v>
      </c>
      <c r="C34" s="42"/>
      <c r="D34" s="42">
        <v>470</v>
      </c>
      <c r="E34" s="42">
        <v>120</v>
      </c>
      <c r="F34" s="42"/>
      <c r="G34" s="42"/>
      <c r="H34" s="42"/>
      <c r="I34" s="43">
        <v>4535</v>
      </c>
      <c r="J34" s="485">
        <f t="shared" si="2"/>
        <v>5430</v>
      </c>
      <c r="K34" s="284"/>
      <c r="L34" s="46">
        <f t="shared" si="0"/>
        <v>5430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>
      <c r="A35" s="6" t="s">
        <v>38</v>
      </c>
      <c r="B35" s="41"/>
      <c r="C35" s="42">
        <v>1229</v>
      </c>
      <c r="D35" s="42"/>
      <c r="E35" s="42"/>
      <c r="F35" s="42"/>
      <c r="G35" s="42"/>
      <c r="H35" s="42"/>
      <c r="I35" s="43"/>
      <c r="J35" s="485">
        <f t="shared" si="2"/>
        <v>1229</v>
      </c>
      <c r="K35" s="284"/>
      <c r="L35" s="46">
        <f t="shared" si="0"/>
        <v>1229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>
      <c r="A36" s="6" t="s">
        <v>39</v>
      </c>
      <c r="B36" s="41"/>
      <c r="C36" s="42">
        <v>349</v>
      </c>
      <c r="D36" s="42"/>
      <c r="E36" s="42"/>
      <c r="F36" s="42"/>
      <c r="G36" s="42"/>
      <c r="H36" s="42"/>
      <c r="I36" s="43"/>
      <c r="J36" s="485">
        <f t="shared" si="2"/>
        <v>349</v>
      </c>
      <c r="K36" s="284"/>
      <c r="L36" s="46">
        <f t="shared" si="0"/>
        <v>349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>
      <c r="A37" s="6" t="s">
        <v>40</v>
      </c>
      <c r="B37" s="41">
        <v>415</v>
      </c>
      <c r="C37" s="42"/>
      <c r="D37" s="42"/>
      <c r="E37" s="42"/>
      <c r="F37" s="42"/>
      <c r="G37" s="42"/>
      <c r="H37" s="42"/>
      <c r="I37" s="43">
        <v>621</v>
      </c>
      <c r="J37" s="485">
        <f t="shared" si="2"/>
        <v>1036</v>
      </c>
      <c r="K37" s="284"/>
      <c r="L37" s="46">
        <f t="shared" si="0"/>
        <v>1036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>
      <c r="A38" s="6" t="s">
        <v>162</v>
      </c>
      <c r="B38" s="41"/>
      <c r="C38" s="42"/>
      <c r="D38" s="42"/>
      <c r="E38" s="42"/>
      <c r="F38" s="42"/>
      <c r="G38" s="42"/>
      <c r="H38" s="42"/>
      <c r="I38" s="43"/>
      <c r="J38" s="485"/>
      <c r="K38" s="284"/>
      <c r="L38" s="46">
        <f t="shared" si="0"/>
        <v>0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>
      <c r="A39" s="6" t="s">
        <v>41</v>
      </c>
      <c r="B39" s="41"/>
      <c r="C39" s="42"/>
      <c r="D39" s="42"/>
      <c r="E39" s="42"/>
      <c r="F39" s="42"/>
      <c r="G39" s="42"/>
      <c r="H39" s="42"/>
      <c r="I39" s="43"/>
      <c r="J39" s="485"/>
      <c r="K39" s="284"/>
      <c r="L39" s="46">
        <f t="shared" si="0"/>
        <v>0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>
      <c r="A40" s="6" t="s">
        <v>42</v>
      </c>
      <c r="B40" s="41">
        <v>307</v>
      </c>
      <c r="C40" s="42"/>
      <c r="D40" s="42"/>
      <c r="E40" s="42"/>
      <c r="F40" s="42"/>
      <c r="G40" s="42"/>
      <c r="H40" s="42"/>
      <c r="I40" s="61"/>
      <c r="J40" s="485">
        <f t="shared" si="2"/>
        <v>307</v>
      </c>
      <c r="K40" s="284"/>
      <c r="L40" s="46">
        <f t="shared" si="0"/>
        <v>307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thickBot="1">
      <c r="A41" s="6" t="s">
        <v>43</v>
      </c>
      <c r="B41" s="41"/>
      <c r="C41" s="42">
        <v>117</v>
      </c>
      <c r="D41" s="42"/>
      <c r="E41" s="42"/>
      <c r="F41" s="42"/>
      <c r="G41" s="42"/>
      <c r="H41" s="42"/>
      <c r="I41" s="61"/>
      <c r="J41" s="487">
        <f t="shared" si="2"/>
        <v>117</v>
      </c>
      <c r="K41" s="284"/>
      <c r="L41" s="63">
        <f t="shared" si="0"/>
        <v>117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thickBot="1">
      <c r="A42" s="8" t="s">
        <v>44</v>
      </c>
      <c r="B42" s="64">
        <f>SUM(B27:B41)</f>
        <v>3038</v>
      </c>
      <c r="C42" s="64">
        <f>SUM(C27:C41)</f>
        <v>3240</v>
      </c>
      <c r="D42" s="64">
        <f>SUM(D27:D41)</f>
        <v>1257</v>
      </c>
      <c r="E42" s="64">
        <f>SUM(E27:E41)</f>
        <v>120</v>
      </c>
      <c r="F42" s="64"/>
      <c r="G42" s="64"/>
      <c r="H42" s="64"/>
      <c r="I42" s="65">
        <f>SUM(I26:I41)</f>
        <v>5156</v>
      </c>
      <c r="J42" s="288">
        <f>SUM(J26:J41)</f>
        <v>12811</v>
      </c>
      <c r="K42" s="65"/>
      <c r="L42" s="58">
        <f t="shared" si="0"/>
        <v>12811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thickBot="1">
      <c r="A43" s="9"/>
      <c r="B43" s="67"/>
      <c r="C43" s="67"/>
      <c r="D43" s="67"/>
      <c r="E43" s="67"/>
      <c r="F43" s="67"/>
      <c r="G43" s="67"/>
      <c r="H43" s="67"/>
      <c r="I43" s="67"/>
      <c r="J43" s="68"/>
      <c r="K43" s="69"/>
      <c r="L43" s="7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75" thickBot="1">
      <c r="A44" s="3" t="s">
        <v>2</v>
      </c>
      <c r="B44" s="26" t="s">
        <v>3</v>
      </c>
      <c r="C44" s="27"/>
      <c r="D44" s="27"/>
      <c r="E44" s="27"/>
      <c r="F44" s="27"/>
      <c r="G44" s="27"/>
      <c r="H44" s="27"/>
      <c r="I44" s="27"/>
      <c r="J44" s="27"/>
      <c r="K44" s="18" t="s">
        <v>14</v>
      </c>
      <c r="L44" s="18" t="s">
        <v>13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thickBot="1">
      <c r="A45" s="10" t="s">
        <v>4</v>
      </c>
      <c r="B45" s="19" t="s">
        <v>5</v>
      </c>
      <c r="C45" s="20" t="s">
        <v>6</v>
      </c>
      <c r="D45" s="21" t="s">
        <v>7</v>
      </c>
      <c r="E45" s="20" t="s">
        <v>8</v>
      </c>
      <c r="F45" s="21" t="s">
        <v>9</v>
      </c>
      <c r="G45" s="20" t="s">
        <v>10</v>
      </c>
      <c r="H45" s="21" t="s">
        <v>11</v>
      </c>
      <c r="I45" s="22" t="s">
        <v>12</v>
      </c>
      <c r="J45" s="28" t="s">
        <v>13</v>
      </c>
      <c r="K45" s="25"/>
      <c r="L45" s="2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>
      <c r="A46" s="7" t="s">
        <v>200</v>
      </c>
      <c r="B46" s="71"/>
      <c r="C46" s="72"/>
      <c r="D46" s="73"/>
      <c r="E46" s="74">
        <v>351</v>
      </c>
      <c r="F46" s="73"/>
      <c r="G46" s="72"/>
      <c r="H46" s="75"/>
      <c r="I46" s="76"/>
      <c r="J46" s="443">
        <f>I46+H46+G46+F46+E46+D46+C46+B46</f>
        <v>351</v>
      </c>
      <c r="K46" s="490"/>
      <c r="L46" s="38">
        <f>B46+C46+D46+E46+F46+G46+H46+I46+K46</f>
        <v>351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>
      <c r="A47" s="6" t="s">
        <v>183</v>
      </c>
      <c r="B47" s="33"/>
      <c r="C47" s="59">
        <v>1851</v>
      </c>
      <c r="D47" s="59"/>
      <c r="E47" s="59"/>
      <c r="F47" s="59"/>
      <c r="G47" s="59"/>
      <c r="H47" s="60"/>
      <c r="I47" s="78"/>
      <c r="J47" s="294">
        <f aca="true" t="shared" si="3" ref="J47:J77">I47+H47+G47+F47+E47+D47+C47+B47</f>
        <v>1851</v>
      </c>
      <c r="K47" s="284"/>
      <c r="L47" s="44">
        <f aca="true" t="shared" si="4" ref="L47:L77">B47+C47+D47+E47+F47+G47+H47+I47+K47</f>
        <v>1851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>
      <c r="A48" s="6" t="s">
        <v>45</v>
      </c>
      <c r="B48" s="33"/>
      <c r="C48" s="59"/>
      <c r="D48" s="59">
        <v>4536</v>
      </c>
      <c r="E48" s="59">
        <v>7439</v>
      </c>
      <c r="F48" s="59">
        <v>6408</v>
      </c>
      <c r="G48" s="59"/>
      <c r="H48" s="60">
        <v>149</v>
      </c>
      <c r="I48" s="79">
        <v>309</v>
      </c>
      <c r="J48" s="294">
        <f t="shared" si="3"/>
        <v>18841</v>
      </c>
      <c r="K48" s="284">
        <v>105077</v>
      </c>
      <c r="L48" s="44">
        <f t="shared" si="4"/>
        <v>123918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>
      <c r="A49" s="6" t="s">
        <v>47</v>
      </c>
      <c r="B49" s="41"/>
      <c r="C49" s="42"/>
      <c r="D49" s="42"/>
      <c r="E49" s="42"/>
      <c r="F49" s="42"/>
      <c r="G49" s="42"/>
      <c r="H49" s="43"/>
      <c r="I49" s="78"/>
      <c r="J49" s="294"/>
      <c r="K49" s="284"/>
      <c r="L49" s="44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>
      <c r="A50" s="6" t="s">
        <v>163</v>
      </c>
      <c r="B50" s="41"/>
      <c r="C50" s="42"/>
      <c r="D50" s="42"/>
      <c r="E50" s="42"/>
      <c r="F50" s="42">
        <v>908</v>
      </c>
      <c r="G50" s="42"/>
      <c r="H50" s="43"/>
      <c r="I50" s="78"/>
      <c r="J50" s="294">
        <f t="shared" si="3"/>
        <v>908</v>
      </c>
      <c r="K50" s="284"/>
      <c r="L50" s="44">
        <f t="shared" si="4"/>
        <v>908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>
      <c r="A51" s="6" t="s">
        <v>49</v>
      </c>
      <c r="B51" s="41"/>
      <c r="C51" s="42"/>
      <c r="D51" s="42"/>
      <c r="E51" s="42">
        <v>1958</v>
      </c>
      <c r="F51" s="42"/>
      <c r="G51" s="42"/>
      <c r="H51" s="43"/>
      <c r="I51" s="78"/>
      <c r="J51" s="294">
        <f t="shared" si="3"/>
        <v>1958</v>
      </c>
      <c r="K51" s="284"/>
      <c r="L51" s="44">
        <f t="shared" si="4"/>
        <v>1958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>
      <c r="A52" s="6" t="s">
        <v>50</v>
      </c>
      <c r="B52" s="41"/>
      <c r="C52" s="42"/>
      <c r="D52" s="42"/>
      <c r="E52" s="42"/>
      <c r="F52" s="42"/>
      <c r="G52" s="42"/>
      <c r="H52" s="43"/>
      <c r="I52" s="78"/>
      <c r="J52" s="294"/>
      <c r="K52" s="284"/>
      <c r="L52" s="44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>
      <c r="A53" s="6" t="s">
        <v>52</v>
      </c>
      <c r="B53" s="41"/>
      <c r="C53" s="42"/>
      <c r="D53" s="42"/>
      <c r="E53" s="42">
        <v>124</v>
      </c>
      <c r="F53" s="42"/>
      <c r="G53" s="42"/>
      <c r="H53" s="43"/>
      <c r="I53" s="78"/>
      <c r="J53" s="294">
        <f t="shared" si="3"/>
        <v>124</v>
      </c>
      <c r="K53" s="284"/>
      <c r="L53" s="44">
        <f t="shared" si="4"/>
        <v>124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>
      <c r="A54" s="6" t="s">
        <v>192</v>
      </c>
      <c r="B54" s="41"/>
      <c r="C54" s="42"/>
      <c r="D54" s="42"/>
      <c r="E54" s="491"/>
      <c r="F54" s="42">
        <v>168</v>
      </c>
      <c r="G54" s="42"/>
      <c r="H54" s="43"/>
      <c r="I54" s="78"/>
      <c r="J54" s="294">
        <f t="shared" si="3"/>
        <v>168</v>
      </c>
      <c r="K54" s="284"/>
      <c r="L54" s="44">
        <f t="shared" si="4"/>
        <v>168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>
      <c r="A55" s="6" t="s">
        <v>53</v>
      </c>
      <c r="B55" s="41"/>
      <c r="C55" s="42"/>
      <c r="D55" s="42"/>
      <c r="E55" s="29"/>
      <c r="F55" s="42"/>
      <c r="G55" s="42"/>
      <c r="H55" s="43"/>
      <c r="I55" s="78"/>
      <c r="J55" s="294"/>
      <c r="K55" s="284"/>
      <c r="L55" s="44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>
      <c r="A56" s="6" t="s">
        <v>164</v>
      </c>
      <c r="B56" s="41"/>
      <c r="C56" s="42"/>
      <c r="D56" s="42"/>
      <c r="E56" s="42"/>
      <c r="F56" s="42"/>
      <c r="G56" s="42"/>
      <c r="H56" s="43"/>
      <c r="I56" s="78"/>
      <c r="J56" s="294"/>
      <c r="K56" s="284"/>
      <c r="L56" s="44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>
      <c r="A57" s="6" t="s">
        <v>201</v>
      </c>
      <c r="B57" s="41"/>
      <c r="C57" s="42"/>
      <c r="D57" s="42"/>
      <c r="E57" s="42"/>
      <c r="F57" s="42"/>
      <c r="G57" s="42"/>
      <c r="H57" s="43">
        <v>65</v>
      </c>
      <c r="I57" s="78"/>
      <c r="J57" s="294">
        <f t="shared" si="3"/>
        <v>65</v>
      </c>
      <c r="K57" s="284"/>
      <c r="L57" s="44">
        <f t="shared" si="4"/>
        <v>65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>
      <c r="A58" s="6" t="s">
        <v>165</v>
      </c>
      <c r="B58" s="41"/>
      <c r="C58" s="42"/>
      <c r="D58" s="42"/>
      <c r="E58" s="42"/>
      <c r="F58" s="42"/>
      <c r="G58" s="42"/>
      <c r="H58" s="43"/>
      <c r="I58" s="78"/>
      <c r="J58" s="294"/>
      <c r="K58" s="284"/>
      <c r="L58" s="44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>
      <c r="A59" s="6" t="s">
        <v>54</v>
      </c>
      <c r="B59" s="41"/>
      <c r="C59" s="42"/>
      <c r="D59" s="42">
        <v>995</v>
      </c>
      <c r="E59" s="42">
        <v>4238</v>
      </c>
      <c r="F59" s="42">
        <v>1697</v>
      </c>
      <c r="G59" s="42"/>
      <c r="H59" s="43"/>
      <c r="I59" s="78">
        <v>2361</v>
      </c>
      <c r="J59" s="294">
        <f t="shared" si="3"/>
        <v>9291</v>
      </c>
      <c r="K59" s="284">
        <v>1153</v>
      </c>
      <c r="L59" s="44">
        <f t="shared" si="4"/>
        <v>10444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>
      <c r="A60" s="6" t="s">
        <v>55</v>
      </c>
      <c r="B60" s="41"/>
      <c r="C60" s="42"/>
      <c r="D60" s="42"/>
      <c r="E60" s="42"/>
      <c r="F60" s="42"/>
      <c r="G60" s="42"/>
      <c r="H60" s="43"/>
      <c r="I60" s="78"/>
      <c r="J60" s="294"/>
      <c r="K60" s="284"/>
      <c r="L60" s="44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">
      <c r="A61" s="6" t="s">
        <v>56</v>
      </c>
      <c r="B61" s="41"/>
      <c r="C61" s="42"/>
      <c r="D61" s="42"/>
      <c r="E61" s="42"/>
      <c r="F61" s="42"/>
      <c r="G61" s="42"/>
      <c r="H61" s="43"/>
      <c r="I61" s="78"/>
      <c r="J61" s="294"/>
      <c r="K61" s="284"/>
      <c r="L61" s="44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>
      <c r="A62" s="6" t="s">
        <v>57</v>
      </c>
      <c r="B62" s="41"/>
      <c r="C62" s="42"/>
      <c r="D62" s="42"/>
      <c r="E62" s="42"/>
      <c r="F62" s="42"/>
      <c r="G62" s="42"/>
      <c r="H62" s="43"/>
      <c r="I62" s="78"/>
      <c r="J62" s="294"/>
      <c r="K62" s="284"/>
      <c r="L62" s="44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>
      <c r="A63" s="6" t="s">
        <v>58</v>
      </c>
      <c r="B63" s="41"/>
      <c r="C63" s="42"/>
      <c r="D63" s="42"/>
      <c r="E63" s="42">
        <v>1062</v>
      </c>
      <c r="F63" s="42"/>
      <c r="G63" s="42"/>
      <c r="H63" s="43"/>
      <c r="I63" s="78"/>
      <c r="J63" s="294">
        <f t="shared" si="3"/>
        <v>1062</v>
      </c>
      <c r="K63" s="284"/>
      <c r="L63" s="44">
        <f t="shared" si="4"/>
        <v>1062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>
      <c r="A64" s="6" t="s">
        <v>59</v>
      </c>
      <c r="B64" s="41"/>
      <c r="C64" s="42">
        <v>2419</v>
      </c>
      <c r="D64" s="42"/>
      <c r="E64" s="42">
        <v>68</v>
      </c>
      <c r="F64" s="42"/>
      <c r="G64" s="42"/>
      <c r="H64" s="43"/>
      <c r="I64" s="78"/>
      <c r="J64" s="294">
        <f t="shared" si="3"/>
        <v>2487</v>
      </c>
      <c r="K64" s="284"/>
      <c r="L64" s="44">
        <f t="shared" si="4"/>
        <v>2487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>
      <c r="A65" s="6" t="s">
        <v>166</v>
      </c>
      <c r="B65" s="41"/>
      <c r="C65" s="42"/>
      <c r="D65" s="42"/>
      <c r="E65" s="42"/>
      <c r="F65" s="42"/>
      <c r="G65" s="42"/>
      <c r="H65" s="43"/>
      <c r="I65" s="78"/>
      <c r="J65" s="294"/>
      <c r="K65" s="284"/>
      <c r="L65" s="44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>
      <c r="A66" s="6" t="s">
        <v>193</v>
      </c>
      <c r="B66" s="41"/>
      <c r="C66" s="42"/>
      <c r="D66" s="42"/>
      <c r="E66" s="42">
        <v>14</v>
      </c>
      <c r="F66" s="42"/>
      <c r="G66" s="42"/>
      <c r="H66" s="43"/>
      <c r="I66" s="78"/>
      <c r="J66" s="294">
        <f t="shared" si="3"/>
        <v>14</v>
      </c>
      <c r="K66" s="284"/>
      <c r="L66" s="44">
        <f t="shared" si="4"/>
        <v>14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6" t="s">
        <v>60</v>
      </c>
      <c r="B67" s="41"/>
      <c r="C67" s="42"/>
      <c r="D67" s="42"/>
      <c r="E67" s="42"/>
      <c r="F67" s="42"/>
      <c r="G67" s="42"/>
      <c r="H67" s="43"/>
      <c r="I67" s="78"/>
      <c r="J67" s="294"/>
      <c r="K67" s="284"/>
      <c r="L67" s="44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>
      <c r="A68" s="6" t="s">
        <v>61</v>
      </c>
      <c r="B68" s="41"/>
      <c r="C68" s="42"/>
      <c r="D68" s="42">
        <v>973</v>
      </c>
      <c r="E68" s="42"/>
      <c r="F68" s="42">
        <v>318</v>
      </c>
      <c r="G68" s="42"/>
      <c r="H68" s="43"/>
      <c r="I68" s="78">
        <v>1310</v>
      </c>
      <c r="J68" s="294">
        <f t="shared" si="3"/>
        <v>2601</v>
      </c>
      <c r="K68" s="284"/>
      <c r="L68" s="44">
        <f t="shared" si="4"/>
        <v>2601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">
      <c r="A69" s="6" t="s">
        <v>62</v>
      </c>
      <c r="B69" s="41"/>
      <c r="C69" s="42">
        <v>2864</v>
      </c>
      <c r="D69" s="42"/>
      <c r="E69" s="42"/>
      <c r="F69" s="42"/>
      <c r="G69" s="42"/>
      <c r="H69" s="43"/>
      <c r="I69" s="78"/>
      <c r="J69" s="294">
        <f t="shared" si="3"/>
        <v>2864</v>
      </c>
      <c r="K69" s="284">
        <v>313</v>
      </c>
      <c r="L69" s="44">
        <f t="shared" si="4"/>
        <v>3177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>
      <c r="A70" s="6" t="s">
        <v>167</v>
      </c>
      <c r="B70" s="41"/>
      <c r="C70" s="42"/>
      <c r="D70" s="42"/>
      <c r="E70" s="42"/>
      <c r="F70" s="42"/>
      <c r="G70" s="42"/>
      <c r="H70" s="43"/>
      <c r="I70" s="78"/>
      <c r="J70" s="294"/>
      <c r="K70" s="284">
        <v>294</v>
      </c>
      <c r="L70" s="44">
        <f t="shared" si="4"/>
        <v>294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">
      <c r="A71" s="6" t="s">
        <v>63</v>
      </c>
      <c r="B71" s="41"/>
      <c r="C71" s="42"/>
      <c r="D71" s="42"/>
      <c r="E71" s="42"/>
      <c r="F71" s="42"/>
      <c r="G71" s="42"/>
      <c r="H71" s="43"/>
      <c r="I71" s="78"/>
      <c r="J71" s="294"/>
      <c r="K71" s="284"/>
      <c r="L71" s="44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>
      <c r="A72" s="11" t="s">
        <v>168</v>
      </c>
      <c r="B72" s="80"/>
      <c r="C72" s="81"/>
      <c r="D72" s="81"/>
      <c r="E72" s="81"/>
      <c r="F72" s="81"/>
      <c r="G72" s="81"/>
      <c r="H72" s="82"/>
      <c r="I72" s="83">
        <v>515</v>
      </c>
      <c r="J72" s="294">
        <f t="shared" si="3"/>
        <v>515</v>
      </c>
      <c r="K72" s="492"/>
      <c r="L72" s="44">
        <f t="shared" si="4"/>
        <v>515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>
      <c r="A73" s="6" t="s">
        <v>65</v>
      </c>
      <c r="B73" s="41"/>
      <c r="C73" s="85"/>
      <c r="D73" s="42">
        <v>473</v>
      </c>
      <c r="E73" s="42">
        <v>828</v>
      </c>
      <c r="F73" s="42">
        <v>321</v>
      </c>
      <c r="G73" s="42"/>
      <c r="H73" s="43">
        <v>2674</v>
      </c>
      <c r="I73" s="78">
        <v>619</v>
      </c>
      <c r="J73" s="294">
        <f t="shared" si="3"/>
        <v>4915</v>
      </c>
      <c r="K73" s="284">
        <v>1291</v>
      </c>
      <c r="L73" s="44">
        <f t="shared" si="4"/>
        <v>6206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>
      <c r="A74" s="6" t="s">
        <v>202</v>
      </c>
      <c r="B74" s="41"/>
      <c r="C74" s="42">
        <v>758</v>
      </c>
      <c r="D74" s="42"/>
      <c r="E74" s="42"/>
      <c r="F74" s="42"/>
      <c r="G74" s="42"/>
      <c r="H74" s="43"/>
      <c r="I74" s="78"/>
      <c r="J74" s="294">
        <f t="shared" si="3"/>
        <v>758</v>
      </c>
      <c r="K74" s="284"/>
      <c r="L74" s="44">
        <f t="shared" si="4"/>
        <v>758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>
      <c r="A75" s="12" t="s">
        <v>66</v>
      </c>
      <c r="B75" s="86"/>
      <c r="C75" s="87"/>
      <c r="D75" s="87"/>
      <c r="E75" s="87"/>
      <c r="F75" s="87"/>
      <c r="G75" s="87"/>
      <c r="H75" s="88"/>
      <c r="I75" s="89"/>
      <c r="J75" s="294"/>
      <c r="K75" s="493"/>
      <c r="L75" s="44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>
      <c r="A76" s="6" t="s">
        <v>67</v>
      </c>
      <c r="B76" s="41">
        <v>234</v>
      </c>
      <c r="C76" s="42"/>
      <c r="D76" s="42">
        <v>364</v>
      </c>
      <c r="E76" s="42">
        <v>986</v>
      </c>
      <c r="F76" s="42">
        <v>641</v>
      </c>
      <c r="G76" s="42"/>
      <c r="H76" s="43"/>
      <c r="I76" s="78">
        <v>732</v>
      </c>
      <c r="J76" s="294">
        <f t="shared" si="3"/>
        <v>2957</v>
      </c>
      <c r="K76" s="284"/>
      <c r="L76" s="44">
        <f t="shared" si="4"/>
        <v>2957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thickBot="1">
      <c r="A77" s="13" t="s">
        <v>70</v>
      </c>
      <c r="B77" s="90"/>
      <c r="C77" s="91">
        <v>3011</v>
      </c>
      <c r="D77" s="91">
        <v>112</v>
      </c>
      <c r="E77" s="91"/>
      <c r="F77" s="91">
        <v>72</v>
      </c>
      <c r="G77" s="91"/>
      <c r="H77" s="92"/>
      <c r="I77" s="93"/>
      <c r="J77" s="298">
        <f t="shared" si="3"/>
        <v>3195</v>
      </c>
      <c r="K77" s="388">
        <v>82</v>
      </c>
      <c r="L77" s="62">
        <f t="shared" si="4"/>
        <v>3277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>
      <c r="A78" s="208" t="s">
        <v>219</v>
      </c>
      <c r="B78" s="208"/>
      <c r="C78" s="20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95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>
      <c r="A80" s="95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>
      <c r="A81" s="95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>
      <c r="A82" s="96" t="s">
        <v>0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>
      <c r="A83" s="96" t="s">
        <v>197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.75" thickBot="1">
      <c r="A84" s="97"/>
      <c r="B84" s="97"/>
      <c r="C84" s="97"/>
      <c r="D84" s="97"/>
      <c r="E84" s="97"/>
      <c r="F84" s="97"/>
      <c r="G84" s="97"/>
      <c r="H84" s="97"/>
      <c r="I84" s="97"/>
      <c r="J84" s="98"/>
      <c r="K84" s="98"/>
      <c r="L84" s="98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.75" thickBot="1">
      <c r="A85" s="23" t="s">
        <v>2</v>
      </c>
      <c r="B85" s="187" t="s">
        <v>3</v>
      </c>
      <c r="C85" s="188"/>
      <c r="D85" s="188"/>
      <c r="E85" s="188"/>
      <c r="F85" s="188"/>
      <c r="G85" s="188"/>
      <c r="H85" s="188"/>
      <c r="I85" s="188"/>
      <c r="J85" s="189"/>
      <c r="K85" s="18" t="s">
        <v>14</v>
      </c>
      <c r="L85" s="18" t="s">
        <v>13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.75" thickBot="1">
      <c r="A86" s="181" t="s">
        <v>4</v>
      </c>
      <c r="B86" s="190" t="s">
        <v>5</v>
      </c>
      <c r="C86" s="191" t="s">
        <v>6</v>
      </c>
      <c r="D86" s="192" t="s">
        <v>7</v>
      </c>
      <c r="E86" s="191" t="s">
        <v>8</v>
      </c>
      <c r="F86" s="192" t="s">
        <v>9</v>
      </c>
      <c r="G86" s="191" t="s">
        <v>10</v>
      </c>
      <c r="H86" s="192" t="s">
        <v>11</v>
      </c>
      <c r="I86" s="193" t="s">
        <v>12</v>
      </c>
      <c r="J86" s="23" t="s">
        <v>13</v>
      </c>
      <c r="K86" s="194"/>
      <c r="L86" s="25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thickBot="1">
      <c r="A87" s="182" t="s">
        <v>71</v>
      </c>
      <c r="B87" s="99"/>
      <c r="C87" s="100">
        <v>127</v>
      </c>
      <c r="D87" s="100"/>
      <c r="E87" s="100"/>
      <c r="F87" s="100"/>
      <c r="G87" s="100"/>
      <c r="H87" s="100"/>
      <c r="I87" s="101"/>
      <c r="J87" s="58">
        <f>I87+H87+G87+F87+E87+D87+C87+B87</f>
        <v>127</v>
      </c>
      <c r="K87" s="494"/>
      <c r="L87" s="58">
        <f>B87+C87+D87+E87+F87+G87+H87+I87+K87</f>
        <v>127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518" t="s">
        <v>203</v>
      </c>
      <c r="B88" s="131"/>
      <c r="C88" s="132"/>
      <c r="D88" s="132"/>
      <c r="E88" s="132"/>
      <c r="F88" s="132"/>
      <c r="G88" s="132"/>
      <c r="H88" s="132"/>
      <c r="I88" s="151"/>
      <c r="J88" s="40"/>
      <c r="K88" s="495"/>
      <c r="L88" s="40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6" t="s">
        <v>79</v>
      </c>
      <c r="B89" s="103"/>
      <c r="C89" s="85"/>
      <c r="D89" s="85"/>
      <c r="E89" s="85">
        <v>108</v>
      </c>
      <c r="F89" s="85"/>
      <c r="G89" s="85"/>
      <c r="H89" s="85"/>
      <c r="I89" s="61"/>
      <c r="J89" s="46">
        <f aca="true" t="shared" si="5" ref="J89:J123">I89+H89+G89+F89+E89+D89+C89+B89</f>
        <v>108</v>
      </c>
      <c r="K89" s="403"/>
      <c r="L89" s="46">
        <f aca="true" t="shared" si="6" ref="L89:L124">B89+C89+D89+E89+F89+G89+H89+I89+K89</f>
        <v>108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6" t="s">
        <v>169</v>
      </c>
      <c r="B90" s="103"/>
      <c r="C90" s="85"/>
      <c r="D90" s="85"/>
      <c r="E90" s="85">
        <v>48</v>
      </c>
      <c r="F90" s="85"/>
      <c r="G90" s="85"/>
      <c r="H90" s="85"/>
      <c r="I90" s="61"/>
      <c r="J90" s="46">
        <f t="shared" si="5"/>
        <v>48</v>
      </c>
      <c r="K90" s="403"/>
      <c r="L90" s="46">
        <f t="shared" si="6"/>
        <v>48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>
      <c r="A91" s="6" t="s">
        <v>72</v>
      </c>
      <c r="B91" s="103"/>
      <c r="C91" s="85"/>
      <c r="D91" s="85">
        <v>4948</v>
      </c>
      <c r="E91" s="85">
        <v>1865</v>
      </c>
      <c r="F91" s="85">
        <v>2244</v>
      </c>
      <c r="G91" s="85"/>
      <c r="H91" s="85"/>
      <c r="I91" s="61">
        <v>1457</v>
      </c>
      <c r="J91" s="46">
        <f t="shared" si="5"/>
        <v>10514</v>
      </c>
      <c r="K91" s="403"/>
      <c r="L91" s="46">
        <f t="shared" si="6"/>
        <v>10514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>
      <c r="A92" s="6" t="s">
        <v>74</v>
      </c>
      <c r="B92" s="103"/>
      <c r="C92" s="85">
        <v>508</v>
      </c>
      <c r="D92" s="85"/>
      <c r="E92" s="85"/>
      <c r="F92" s="85"/>
      <c r="G92" s="85"/>
      <c r="H92" s="85"/>
      <c r="I92" s="61"/>
      <c r="J92" s="46">
        <f t="shared" si="5"/>
        <v>508</v>
      </c>
      <c r="K92" s="403"/>
      <c r="L92" s="46">
        <f t="shared" si="6"/>
        <v>508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6" t="s">
        <v>73</v>
      </c>
      <c r="B93" s="103"/>
      <c r="C93" s="85"/>
      <c r="D93" s="85"/>
      <c r="E93" s="85">
        <v>215</v>
      </c>
      <c r="F93" s="85"/>
      <c r="G93" s="85"/>
      <c r="H93" s="85"/>
      <c r="I93" s="61"/>
      <c r="J93" s="46">
        <f t="shared" si="5"/>
        <v>215</v>
      </c>
      <c r="K93" s="403"/>
      <c r="L93" s="46">
        <f t="shared" si="6"/>
        <v>215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6" t="s">
        <v>75</v>
      </c>
      <c r="B94" s="105"/>
      <c r="C94" s="106"/>
      <c r="D94" s="106"/>
      <c r="E94" s="106">
        <v>9</v>
      </c>
      <c r="F94" s="106"/>
      <c r="G94" s="106"/>
      <c r="H94" s="106"/>
      <c r="I94" s="107"/>
      <c r="J94" s="46">
        <f t="shared" si="5"/>
        <v>9</v>
      </c>
      <c r="K94" s="492"/>
      <c r="L94" s="46">
        <f t="shared" si="6"/>
        <v>9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183" t="s">
        <v>77</v>
      </c>
      <c r="B95" s="105"/>
      <c r="C95" s="106"/>
      <c r="D95" s="106"/>
      <c r="E95" s="106"/>
      <c r="F95" s="106"/>
      <c r="G95" s="106"/>
      <c r="H95" s="106"/>
      <c r="I95" s="107">
        <v>866</v>
      </c>
      <c r="J95" s="46">
        <f t="shared" si="5"/>
        <v>866</v>
      </c>
      <c r="K95" s="492"/>
      <c r="L95" s="46">
        <f t="shared" si="6"/>
        <v>866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>
      <c r="A96" s="12" t="s">
        <v>170</v>
      </c>
      <c r="B96" s="105"/>
      <c r="C96" s="106"/>
      <c r="D96" s="106"/>
      <c r="E96" s="106"/>
      <c r="F96" s="106"/>
      <c r="G96" s="106"/>
      <c r="H96" s="106"/>
      <c r="I96" s="107">
        <v>2384</v>
      </c>
      <c r="J96" s="46">
        <f t="shared" si="5"/>
        <v>2384</v>
      </c>
      <c r="K96" s="492"/>
      <c r="L96" s="46">
        <f t="shared" si="6"/>
        <v>2384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>
      <c r="A97" s="12" t="s">
        <v>80</v>
      </c>
      <c r="B97" s="105">
        <v>4</v>
      </c>
      <c r="C97" s="106"/>
      <c r="D97" s="106"/>
      <c r="E97" s="106"/>
      <c r="F97" s="106"/>
      <c r="G97" s="106"/>
      <c r="H97" s="106"/>
      <c r="I97" s="107"/>
      <c r="J97" s="46">
        <f t="shared" si="5"/>
        <v>4</v>
      </c>
      <c r="K97" s="492"/>
      <c r="L97" s="46">
        <f t="shared" si="6"/>
        <v>4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>
      <c r="A98" s="12" t="s">
        <v>82</v>
      </c>
      <c r="B98" s="105"/>
      <c r="C98" s="106"/>
      <c r="D98" s="106"/>
      <c r="E98" s="106"/>
      <c r="F98" s="106"/>
      <c r="G98" s="106"/>
      <c r="H98" s="106"/>
      <c r="I98" s="107"/>
      <c r="J98" s="46"/>
      <c r="K98" s="492"/>
      <c r="L98" s="46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>
      <c r="A99" s="12" t="s">
        <v>83</v>
      </c>
      <c r="B99" s="105"/>
      <c r="C99" s="106"/>
      <c r="D99" s="106"/>
      <c r="E99" s="106"/>
      <c r="F99" s="106"/>
      <c r="G99" s="106"/>
      <c r="H99" s="106"/>
      <c r="I99" s="107">
        <v>2389</v>
      </c>
      <c r="J99" s="46">
        <f t="shared" si="5"/>
        <v>2389</v>
      </c>
      <c r="K99" s="492"/>
      <c r="L99" s="46">
        <f t="shared" si="6"/>
        <v>2389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.75" thickBot="1">
      <c r="A100" s="13" t="s">
        <v>84</v>
      </c>
      <c r="B100" s="108"/>
      <c r="C100" s="109"/>
      <c r="D100" s="109"/>
      <c r="E100" s="109"/>
      <c r="F100" s="109"/>
      <c r="G100" s="109"/>
      <c r="H100" s="109"/>
      <c r="I100" s="110"/>
      <c r="J100" s="63"/>
      <c r="K100" s="496">
        <v>53745</v>
      </c>
      <c r="L100" s="63">
        <f t="shared" si="6"/>
        <v>53745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thickBot="1">
      <c r="A101" s="184" t="s">
        <v>85</v>
      </c>
      <c r="B101" s="112">
        <f>SUM(B88:B100)</f>
        <v>4</v>
      </c>
      <c r="C101" s="112">
        <f>SUM(C88:C100)</f>
        <v>508</v>
      </c>
      <c r="D101" s="112">
        <f>SUM(D88:D100)</f>
        <v>4948</v>
      </c>
      <c r="E101" s="112">
        <f>SUM(E88:E100)</f>
        <v>2245</v>
      </c>
      <c r="F101" s="112">
        <f>SUM(F88:F100)</f>
        <v>2244</v>
      </c>
      <c r="G101" s="112"/>
      <c r="H101" s="112"/>
      <c r="I101" s="113">
        <f>SUM(I88:I100)</f>
        <v>7096</v>
      </c>
      <c r="J101" s="58">
        <f>SUM(J88:J100)</f>
        <v>17045</v>
      </c>
      <c r="K101" s="158">
        <f>SUM(K88:K100)</f>
        <v>53745</v>
      </c>
      <c r="L101" s="58">
        <f t="shared" si="6"/>
        <v>70790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>
      <c r="A102" s="7" t="s">
        <v>86</v>
      </c>
      <c r="B102" s="115"/>
      <c r="C102" s="116"/>
      <c r="D102" s="116">
        <v>967</v>
      </c>
      <c r="E102" s="116">
        <v>838</v>
      </c>
      <c r="F102" s="116">
        <v>218</v>
      </c>
      <c r="G102" s="116"/>
      <c r="H102" s="117"/>
      <c r="I102" s="118">
        <v>1789</v>
      </c>
      <c r="J102" s="40">
        <f t="shared" si="5"/>
        <v>3812</v>
      </c>
      <c r="K102" s="495"/>
      <c r="L102" s="40">
        <f t="shared" si="6"/>
        <v>3812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6" t="s">
        <v>87</v>
      </c>
      <c r="B103" s="120"/>
      <c r="C103" s="106">
        <v>1079</v>
      </c>
      <c r="D103" s="106"/>
      <c r="E103" s="106"/>
      <c r="F103" s="106"/>
      <c r="G103" s="106"/>
      <c r="H103" s="107"/>
      <c r="I103" s="121"/>
      <c r="J103" s="46">
        <f t="shared" si="5"/>
        <v>1079</v>
      </c>
      <c r="K103" s="492"/>
      <c r="L103" s="46">
        <f t="shared" si="6"/>
        <v>1079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6" t="s">
        <v>88</v>
      </c>
      <c r="B104" s="120"/>
      <c r="C104" s="106"/>
      <c r="D104" s="106"/>
      <c r="E104" s="106">
        <v>804</v>
      </c>
      <c r="F104" s="106"/>
      <c r="G104" s="106"/>
      <c r="H104" s="107"/>
      <c r="I104" s="121">
        <v>801</v>
      </c>
      <c r="J104" s="46">
        <f t="shared" si="5"/>
        <v>1605</v>
      </c>
      <c r="K104" s="492"/>
      <c r="L104" s="46">
        <f t="shared" si="6"/>
        <v>1605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6" t="s">
        <v>171</v>
      </c>
      <c r="B105" s="120"/>
      <c r="C105" s="106">
        <v>1603</v>
      </c>
      <c r="D105" s="106">
        <v>940</v>
      </c>
      <c r="E105" s="106"/>
      <c r="F105" s="106"/>
      <c r="G105" s="106"/>
      <c r="H105" s="107"/>
      <c r="I105" s="121"/>
      <c r="J105" s="46">
        <f t="shared" si="5"/>
        <v>2543</v>
      </c>
      <c r="K105" s="492"/>
      <c r="L105" s="46">
        <f t="shared" si="6"/>
        <v>2543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>
      <c r="A106" s="6" t="s">
        <v>172</v>
      </c>
      <c r="B106" s="120"/>
      <c r="C106" s="106"/>
      <c r="D106" s="106"/>
      <c r="E106" s="106"/>
      <c r="F106" s="106">
        <v>51</v>
      </c>
      <c r="G106" s="106"/>
      <c r="H106" s="107"/>
      <c r="I106" s="121"/>
      <c r="J106" s="46">
        <f t="shared" si="5"/>
        <v>51</v>
      </c>
      <c r="K106" s="492"/>
      <c r="L106" s="46">
        <f t="shared" si="6"/>
        <v>51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>
      <c r="A107" s="6" t="s">
        <v>89</v>
      </c>
      <c r="B107" s="120"/>
      <c r="C107" s="106">
        <v>517</v>
      </c>
      <c r="D107" s="106"/>
      <c r="E107" s="106">
        <v>37</v>
      </c>
      <c r="F107" s="106"/>
      <c r="G107" s="106"/>
      <c r="H107" s="107"/>
      <c r="I107" s="121"/>
      <c r="J107" s="46">
        <f t="shared" si="5"/>
        <v>554</v>
      </c>
      <c r="K107" s="492"/>
      <c r="L107" s="46">
        <f t="shared" si="6"/>
        <v>554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>
      <c r="A108" s="6" t="s">
        <v>90</v>
      </c>
      <c r="B108" s="120"/>
      <c r="C108" s="106"/>
      <c r="D108" s="106"/>
      <c r="E108" s="106"/>
      <c r="F108" s="106"/>
      <c r="G108" s="106"/>
      <c r="H108" s="107"/>
      <c r="I108" s="121"/>
      <c r="J108" s="46"/>
      <c r="K108" s="492"/>
      <c r="L108" s="46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>
      <c r="A109" s="6" t="s">
        <v>91</v>
      </c>
      <c r="B109" s="120"/>
      <c r="C109" s="106"/>
      <c r="D109" s="106"/>
      <c r="E109" s="106"/>
      <c r="F109" s="106"/>
      <c r="G109" s="106"/>
      <c r="H109" s="107"/>
      <c r="I109" s="121"/>
      <c r="J109" s="46"/>
      <c r="K109" s="492"/>
      <c r="L109" s="46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>
      <c r="A110" s="6" t="s">
        <v>92</v>
      </c>
      <c r="B110" s="120"/>
      <c r="C110" s="106"/>
      <c r="D110" s="106"/>
      <c r="E110" s="106"/>
      <c r="F110" s="106"/>
      <c r="G110" s="106"/>
      <c r="H110" s="107"/>
      <c r="I110" s="121"/>
      <c r="J110" s="46"/>
      <c r="K110" s="492">
        <v>152983</v>
      </c>
      <c r="L110" s="46">
        <f t="shared" si="6"/>
        <v>152983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>
      <c r="A111" s="6" t="s">
        <v>93</v>
      </c>
      <c r="B111" s="120"/>
      <c r="C111" s="106"/>
      <c r="D111" s="106"/>
      <c r="E111" s="106">
        <v>75</v>
      </c>
      <c r="F111" s="106">
        <v>67</v>
      </c>
      <c r="G111" s="106"/>
      <c r="H111" s="107"/>
      <c r="I111" s="121">
        <v>896</v>
      </c>
      <c r="J111" s="46">
        <f t="shared" si="5"/>
        <v>1038</v>
      </c>
      <c r="K111" s="492"/>
      <c r="L111" s="46">
        <f t="shared" si="6"/>
        <v>1038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>
      <c r="A112" s="6" t="s">
        <v>94</v>
      </c>
      <c r="B112" s="120"/>
      <c r="C112" s="106">
        <v>2595</v>
      </c>
      <c r="D112" s="106">
        <v>38</v>
      </c>
      <c r="E112" s="106">
        <v>9</v>
      </c>
      <c r="F112" s="106"/>
      <c r="G112" s="106"/>
      <c r="H112" s="107"/>
      <c r="I112" s="121"/>
      <c r="J112" s="46">
        <f t="shared" si="5"/>
        <v>2642</v>
      </c>
      <c r="K112" s="492">
        <v>16</v>
      </c>
      <c r="L112" s="46">
        <f t="shared" si="6"/>
        <v>2658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>
      <c r="A113" s="6" t="s">
        <v>95</v>
      </c>
      <c r="B113" s="120"/>
      <c r="C113" s="106"/>
      <c r="D113" s="106"/>
      <c r="E113" s="106">
        <v>1952</v>
      </c>
      <c r="F113" s="106">
        <v>1129</v>
      </c>
      <c r="G113" s="106"/>
      <c r="H113" s="107"/>
      <c r="I113" s="121">
        <v>2072</v>
      </c>
      <c r="J113" s="46">
        <f t="shared" si="5"/>
        <v>5153</v>
      </c>
      <c r="K113" s="492"/>
      <c r="L113" s="46">
        <f t="shared" si="6"/>
        <v>5153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>
      <c r="A114" s="6" t="s">
        <v>96</v>
      </c>
      <c r="B114" s="120"/>
      <c r="C114" s="106">
        <v>3154</v>
      </c>
      <c r="D114" s="106"/>
      <c r="E114" s="106"/>
      <c r="F114" s="106"/>
      <c r="G114" s="106"/>
      <c r="H114" s="107"/>
      <c r="I114" s="121"/>
      <c r="J114" s="46">
        <f t="shared" si="5"/>
        <v>3154</v>
      </c>
      <c r="K114" s="492">
        <v>99</v>
      </c>
      <c r="L114" s="46">
        <f t="shared" si="6"/>
        <v>3253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>
      <c r="A115" s="6" t="s">
        <v>98</v>
      </c>
      <c r="B115" s="120"/>
      <c r="C115" s="106"/>
      <c r="D115" s="106">
        <v>326</v>
      </c>
      <c r="E115" s="106">
        <v>682</v>
      </c>
      <c r="F115" s="106">
        <v>734</v>
      </c>
      <c r="G115" s="106"/>
      <c r="H115" s="107">
        <v>172</v>
      </c>
      <c r="I115" s="121">
        <v>2818</v>
      </c>
      <c r="J115" s="46">
        <f t="shared" si="5"/>
        <v>4732</v>
      </c>
      <c r="K115" s="492">
        <v>331</v>
      </c>
      <c r="L115" s="46">
        <f t="shared" si="6"/>
        <v>5063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>
      <c r="A116" s="185" t="s">
        <v>99</v>
      </c>
      <c r="B116" s="80"/>
      <c r="C116" s="81">
        <v>2592</v>
      </c>
      <c r="D116" s="81">
        <v>474</v>
      </c>
      <c r="E116" s="81">
        <v>65</v>
      </c>
      <c r="F116" s="81">
        <v>218</v>
      </c>
      <c r="G116" s="81"/>
      <c r="H116" s="82"/>
      <c r="I116" s="121"/>
      <c r="J116" s="46">
        <f t="shared" si="5"/>
        <v>3349</v>
      </c>
      <c r="K116" s="497">
        <v>101</v>
      </c>
      <c r="L116" s="46">
        <f t="shared" si="6"/>
        <v>3450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6" t="s">
        <v>100</v>
      </c>
      <c r="B117" s="120"/>
      <c r="C117" s="107"/>
      <c r="D117" s="85">
        <v>536</v>
      </c>
      <c r="E117" s="120">
        <v>222</v>
      </c>
      <c r="F117" s="106">
        <v>217</v>
      </c>
      <c r="G117" s="106"/>
      <c r="H117" s="107"/>
      <c r="I117" s="121"/>
      <c r="J117" s="46">
        <f t="shared" si="5"/>
        <v>975</v>
      </c>
      <c r="K117" s="492"/>
      <c r="L117" s="46">
        <f t="shared" si="6"/>
        <v>975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.75" thickBot="1">
      <c r="A118" s="186" t="s">
        <v>187</v>
      </c>
      <c r="B118" s="123"/>
      <c r="C118" s="124">
        <v>1291</v>
      </c>
      <c r="D118" s="125">
        <v>558</v>
      </c>
      <c r="E118" s="124">
        <v>185</v>
      </c>
      <c r="F118" s="126"/>
      <c r="G118" s="124"/>
      <c r="H118" s="127"/>
      <c r="I118" s="128"/>
      <c r="J118" s="129">
        <f t="shared" si="5"/>
        <v>2034</v>
      </c>
      <c r="K118" s="498"/>
      <c r="L118" s="63">
        <f t="shared" si="6"/>
        <v>2034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>
      <c r="A119" s="7" t="s">
        <v>204</v>
      </c>
      <c r="B119" s="263"/>
      <c r="C119" s="132"/>
      <c r="D119" s="238"/>
      <c r="E119" s="132"/>
      <c r="F119" s="132"/>
      <c r="G119" s="132"/>
      <c r="H119" s="132"/>
      <c r="I119" s="151">
        <v>138</v>
      </c>
      <c r="J119" s="40">
        <f t="shared" si="5"/>
        <v>138</v>
      </c>
      <c r="K119" s="499"/>
      <c r="L119" s="136">
        <f t="shared" si="6"/>
        <v>138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>
      <c r="A120" s="6" t="s">
        <v>101</v>
      </c>
      <c r="B120" s="120"/>
      <c r="C120" s="106"/>
      <c r="D120" s="106">
        <v>1357</v>
      </c>
      <c r="E120" s="106"/>
      <c r="F120" s="106">
        <v>730</v>
      </c>
      <c r="G120" s="106"/>
      <c r="H120" s="106"/>
      <c r="I120" s="107"/>
      <c r="J120" s="46">
        <f t="shared" si="5"/>
        <v>2087</v>
      </c>
      <c r="K120" s="500"/>
      <c r="L120" s="313">
        <f t="shared" si="6"/>
        <v>2087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>
      <c r="A121" s="6" t="s">
        <v>102</v>
      </c>
      <c r="B121" s="120"/>
      <c r="C121" s="106"/>
      <c r="D121" s="106"/>
      <c r="E121" s="106"/>
      <c r="F121" s="106"/>
      <c r="G121" s="106"/>
      <c r="H121" s="106"/>
      <c r="I121" s="107"/>
      <c r="J121" s="46"/>
      <c r="K121" s="500"/>
      <c r="L121" s="313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>
      <c r="A122" s="6" t="s">
        <v>103</v>
      </c>
      <c r="B122" s="120"/>
      <c r="C122" s="106"/>
      <c r="D122" s="106"/>
      <c r="E122" s="106"/>
      <c r="F122" s="106"/>
      <c r="G122" s="106"/>
      <c r="H122" s="106"/>
      <c r="I122" s="107"/>
      <c r="J122" s="46"/>
      <c r="K122" s="500"/>
      <c r="L122" s="313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.75" thickBot="1">
      <c r="A123" s="186" t="s">
        <v>104</v>
      </c>
      <c r="B123" s="255"/>
      <c r="C123" s="138"/>
      <c r="D123" s="139"/>
      <c r="E123" s="138"/>
      <c r="F123" s="139"/>
      <c r="G123" s="138"/>
      <c r="H123" s="139"/>
      <c r="I123" s="318">
        <v>972</v>
      </c>
      <c r="J123" s="63">
        <f t="shared" si="5"/>
        <v>972</v>
      </c>
      <c r="K123" s="501"/>
      <c r="L123" s="142">
        <f t="shared" si="6"/>
        <v>972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.75" thickBot="1">
      <c r="A124" s="8" t="s">
        <v>105</v>
      </c>
      <c r="B124" s="143"/>
      <c r="C124" s="143"/>
      <c r="D124" s="143">
        <f>SUM(D119:D123)</f>
        <v>1357</v>
      </c>
      <c r="E124" s="143"/>
      <c r="F124" s="143">
        <f>SUM(F119:F123)</f>
        <v>730</v>
      </c>
      <c r="G124" s="143"/>
      <c r="H124" s="143"/>
      <c r="I124" s="144">
        <f>SUM(I119:I123)</f>
        <v>1110</v>
      </c>
      <c r="J124" s="58">
        <f>SUM(J119:J123)</f>
        <v>3197</v>
      </c>
      <c r="K124" s="158"/>
      <c r="L124" s="58">
        <f t="shared" si="6"/>
        <v>3197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208" t="s">
        <v>219</v>
      </c>
      <c r="B125" s="208"/>
      <c r="C125" s="208"/>
      <c r="D125" s="146"/>
      <c r="E125" s="146"/>
      <c r="F125" s="146"/>
      <c r="G125" s="146"/>
      <c r="H125" s="146"/>
      <c r="I125" s="146"/>
      <c r="J125" s="146"/>
      <c r="K125" s="146"/>
      <c r="L125" s="146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145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>
      <c r="A127" s="147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>
      <c r="A128" s="96" t="s">
        <v>106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>
      <c r="A129" s="96" t="s">
        <v>197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.75" thickBo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thickBot="1">
      <c r="A131" s="23" t="s">
        <v>2</v>
      </c>
      <c r="B131" s="187" t="s">
        <v>3</v>
      </c>
      <c r="C131" s="188"/>
      <c r="D131" s="188"/>
      <c r="E131" s="188"/>
      <c r="F131" s="188"/>
      <c r="G131" s="188"/>
      <c r="H131" s="188"/>
      <c r="I131" s="188"/>
      <c r="J131" s="189"/>
      <c r="K131" s="18" t="s">
        <v>14</v>
      </c>
      <c r="L131" s="18" t="s">
        <v>13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.75" thickBot="1">
      <c r="A132" s="181" t="s">
        <v>4</v>
      </c>
      <c r="B132" s="198" t="s">
        <v>5</v>
      </c>
      <c r="C132" s="199" t="s">
        <v>6</v>
      </c>
      <c r="D132" s="199" t="s">
        <v>7</v>
      </c>
      <c r="E132" s="199" t="s">
        <v>107</v>
      </c>
      <c r="F132" s="199" t="s">
        <v>9</v>
      </c>
      <c r="G132" s="199" t="s">
        <v>10</v>
      </c>
      <c r="H132" s="199" t="s">
        <v>11</v>
      </c>
      <c r="I132" s="200" t="s">
        <v>12</v>
      </c>
      <c r="J132" s="201" t="s">
        <v>13</v>
      </c>
      <c r="K132" s="202"/>
      <c r="L132" s="25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195" t="s">
        <v>108</v>
      </c>
      <c r="B133" s="115"/>
      <c r="C133" s="116"/>
      <c r="D133" s="116"/>
      <c r="E133" s="116">
        <v>2186</v>
      </c>
      <c r="F133" s="116">
        <v>1609</v>
      </c>
      <c r="G133" s="116"/>
      <c r="H133" s="116"/>
      <c r="I133" s="117">
        <v>2693</v>
      </c>
      <c r="J133" s="443">
        <f>I133+H133+G133+F133+E133+D133+C133+B133</f>
        <v>6488</v>
      </c>
      <c r="K133" s="502"/>
      <c r="L133" s="40">
        <f>B133+C133+D133+E133+F133+G133+H133+I133+K133</f>
        <v>6488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>
      <c r="A134" s="6" t="s">
        <v>109</v>
      </c>
      <c r="B134" s="120"/>
      <c r="C134" s="106">
        <v>2475</v>
      </c>
      <c r="D134" s="106"/>
      <c r="E134" s="106"/>
      <c r="F134" s="106"/>
      <c r="G134" s="106"/>
      <c r="H134" s="106"/>
      <c r="I134" s="107"/>
      <c r="J134" s="294">
        <f aca="true" t="shared" si="7" ref="J134:J164">I134+H134+G134+F134+E134+D134+C134+B134</f>
        <v>2475</v>
      </c>
      <c r="K134" s="492"/>
      <c r="L134" s="46">
        <f aca="true" t="shared" si="8" ref="L134:L164">B134+C134+D134+E134+F134+G134+H134+I134+K134</f>
        <v>2475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>
      <c r="A135" s="6" t="s">
        <v>110</v>
      </c>
      <c r="B135" s="120"/>
      <c r="C135" s="106"/>
      <c r="D135" s="106"/>
      <c r="E135" s="106"/>
      <c r="F135" s="106"/>
      <c r="G135" s="106"/>
      <c r="H135" s="106"/>
      <c r="I135" s="107"/>
      <c r="J135" s="294"/>
      <c r="K135" s="492"/>
      <c r="L135" s="46">
        <f t="shared" si="8"/>
        <v>0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>
      <c r="A136" s="6" t="s">
        <v>111</v>
      </c>
      <c r="B136" s="120"/>
      <c r="C136" s="106"/>
      <c r="D136" s="106"/>
      <c r="E136" s="106"/>
      <c r="F136" s="106"/>
      <c r="G136" s="106"/>
      <c r="H136" s="106"/>
      <c r="I136" s="107">
        <v>2575</v>
      </c>
      <c r="J136" s="294">
        <f t="shared" si="7"/>
        <v>2575</v>
      </c>
      <c r="K136" s="492"/>
      <c r="L136" s="46">
        <f t="shared" si="8"/>
        <v>2575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6" t="s">
        <v>112</v>
      </c>
      <c r="B137" s="120"/>
      <c r="C137" s="106"/>
      <c r="D137" s="106"/>
      <c r="E137" s="106"/>
      <c r="F137" s="106"/>
      <c r="G137" s="106"/>
      <c r="H137" s="106"/>
      <c r="I137" s="107"/>
      <c r="J137" s="294"/>
      <c r="K137" s="492"/>
      <c r="L137" s="46">
        <f t="shared" si="8"/>
        <v>0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6" t="s">
        <v>113</v>
      </c>
      <c r="B138" s="120"/>
      <c r="C138" s="106"/>
      <c r="D138" s="106"/>
      <c r="E138" s="106"/>
      <c r="F138" s="106"/>
      <c r="G138" s="106"/>
      <c r="H138" s="106"/>
      <c r="I138" s="107"/>
      <c r="J138" s="294"/>
      <c r="K138" s="492"/>
      <c r="L138" s="46">
        <f t="shared" si="8"/>
        <v>0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>
      <c r="A139" s="6" t="s">
        <v>114</v>
      </c>
      <c r="B139" s="120"/>
      <c r="C139" s="106"/>
      <c r="D139" s="106"/>
      <c r="E139" s="106">
        <v>3404</v>
      </c>
      <c r="F139" s="106"/>
      <c r="G139" s="106"/>
      <c r="H139" s="106"/>
      <c r="I139" s="107"/>
      <c r="J139" s="294">
        <f t="shared" si="7"/>
        <v>3404</v>
      </c>
      <c r="K139" s="492"/>
      <c r="L139" s="46">
        <f t="shared" si="8"/>
        <v>3404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6" t="s">
        <v>115</v>
      </c>
      <c r="B140" s="120"/>
      <c r="C140" s="106">
        <v>2240</v>
      </c>
      <c r="D140" s="106"/>
      <c r="E140" s="106"/>
      <c r="F140" s="106"/>
      <c r="G140" s="106"/>
      <c r="H140" s="106"/>
      <c r="I140" s="107"/>
      <c r="J140" s="294">
        <f t="shared" si="7"/>
        <v>2240</v>
      </c>
      <c r="K140" s="492"/>
      <c r="L140" s="46">
        <f t="shared" si="8"/>
        <v>2240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>
      <c r="A141" s="6" t="s">
        <v>117</v>
      </c>
      <c r="B141" s="120"/>
      <c r="C141" s="106">
        <v>10904</v>
      </c>
      <c r="D141" s="106">
        <v>8380</v>
      </c>
      <c r="E141" s="106">
        <v>6020</v>
      </c>
      <c r="F141" s="106">
        <v>10172</v>
      </c>
      <c r="G141" s="106"/>
      <c r="H141" s="106"/>
      <c r="I141" s="107"/>
      <c r="J141" s="294">
        <f t="shared" si="7"/>
        <v>35476</v>
      </c>
      <c r="K141" s="492">
        <v>155601</v>
      </c>
      <c r="L141" s="46">
        <f t="shared" si="8"/>
        <v>191077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>
      <c r="A142" s="6" t="s">
        <v>118</v>
      </c>
      <c r="B142" s="120"/>
      <c r="C142" s="106"/>
      <c r="D142" s="106"/>
      <c r="E142" s="106"/>
      <c r="F142" s="106"/>
      <c r="G142" s="106"/>
      <c r="H142" s="106"/>
      <c r="I142" s="107">
        <v>623</v>
      </c>
      <c r="J142" s="294">
        <f t="shared" si="7"/>
        <v>623</v>
      </c>
      <c r="K142" s="492"/>
      <c r="L142" s="46">
        <f t="shared" si="8"/>
        <v>623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>
      <c r="A143" s="6" t="s">
        <v>119</v>
      </c>
      <c r="B143" s="120"/>
      <c r="C143" s="106"/>
      <c r="D143" s="106"/>
      <c r="E143" s="106"/>
      <c r="F143" s="106"/>
      <c r="G143" s="106"/>
      <c r="H143" s="106"/>
      <c r="I143" s="107">
        <v>45</v>
      </c>
      <c r="J143" s="294">
        <f t="shared" si="7"/>
        <v>45</v>
      </c>
      <c r="K143" s="492"/>
      <c r="L143" s="46">
        <f t="shared" si="8"/>
        <v>45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6" t="s">
        <v>120</v>
      </c>
      <c r="B144" s="120"/>
      <c r="C144" s="106"/>
      <c r="D144" s="106"/>
      <c r="E144" s="106"/>
      <c r="F144" s="106"/>
      <c r="G144" s="106"/>
      <c r="H144" s="106"/>
      <c r="I144" s="107"/>
      <c r="J144" s="294"/>
      <c r="K144" s="492"/>
      <c r="L144" s="46">
        <f t="shared" si="8"/>
        <v>0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>
      <c r="A145" s="6" t="s">
        <v>121</v>
      </c>
      <c r="B145" s="120"/>
      <c r="C145" s="106"/>
      <c r="D145" s="106"/>
      <c r="E145" s="106"/>
      <c r="F145" s="106"/>
      <c r="G145" s="106"/>
      <c r="H145" s="106"/>
      <c r="I145" s="107"/>
      <c r="J145" s="294"/>
      <c r="K145" s="492"/>
      <c r="L145" s="46">
        <f t="shared" si="8"/>
        <v>0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>
      <c r="A146" s="6" t="s">
        <v>122</v>
      </c>
      <c r="B146" s="120"/>
      <c r="C146" s="106"/>
      <c r="D146" s="106"/>
      <c r="E146" s="106">
        <v>2307</v>
      </c>
      <c r="F146" s="106">
        <v>3788</v>
      </c>
      <c r="G146" s="106"/>
      <c r="H146" s="106">
        <v>24</v>
      </c>
      <c r="I146" s="107"/>
      <c r="J146" s="294">
        <f t="shared" si="7"/>
        <v>6119</v>
      </c>
      <c r="K146" s="492"/>
      <c r="L146" s="46">
        <f t="shared" si="8"/>
        <v>6119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>
      <c r="A147" s="6" t="s">
        <v>173</v>
      </c>
      <c r="B147" s="120"/>
      <c r="C147" s="106"/>
      <c r="D147" s="106"/>
      <c r="E147" s="106">
        <v>44</v>
      </c>
      <c r="F147" s="106"/>
      <c r="G147" s="106"/>
      <c r="H147" s="106"/>
      <c r="I147" s="107"/>
      <c r="J147" s="294">
        <f t="shared" si="7"/>
        <v>44</v>
      </c>
      <c r="K147" s="492"/>
      <c r="L147" s="46">
        <f t="shared" si="8"/>
        <v>44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6" t="s">
        <v>123</v>
      </c>
      <c r="B148" s="120"/>
      <c r="C148" s="106">
        <v>1136</v>
      </c>
      <c r="D148" s="106"/>
      <c r="E148" s="106"/>
      <c r="F148" s="106"/>
      <c r="G148" s="106"/>
      <c r="H148" s="106"/>
      <c r="I148" s="107"/>
      <c r="J148" s="294">
        <f t="shared" si="7"/>
        <v>1136</v>
      </c>
      <c r="K148" s="492"/>
      <c r="L148" s="46">
        <f t="shared" si="8"/>
        <v>1136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>
      <c r="A149" s="6" t="s">
        <v>124</v>
      </c>
      <c r="B149" s="120">
        <v>177</v>
      </c>
      <c r="C149" s="106"/>
      <c r="D149" s="106"/>
      <c r="E149" s="106"/>
      <c r="F149" s="106"/>
      <c r="G149" s="106"/>
      <c r="H149" s="106"/>
      <c r="I149" s="107"/>
      <c r="J149" s="294">
        <f t="shared" si="7"/>
        <v>177</v>
      </c>
      <c r="K149" s="492"/>
      <c r="L149" s="46">
        <f t="shared" si="8"/>
        <v>177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>
      <c r="A150" s="6" t="s">
        <v>125</v>
      </c>
      <c r="B150" s="120"/>
      <c r="C150" s="106"/>
      <c r="D150" s="106">
        <v>738</v>
      </c>
      <c r="E150" s="106">
        <v>529</v>
      </c>
      <c r="F150" s="106">
        <v>484</v>
      </c>
      <c r="G150" s="106"/>
      <c r="H150" s="106">
        <v>418</v>
      </c>
      <c r="I150" s="107">
        <v>1186</v>
      </c>
      <c r="J150" s="294">
        <f t="shared" si="7"/>
        <v>3355</v>
      </c>
      <c r="K150" s="492"/>
      <c r="L150" s="46">
        <f t="shared" si="8"/>
        <v>3355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>
      <c r="A151" s="6" t="s">
        <v>126</v>
      </c>
      <c r="B151" s="120"/>
      <c r="C151" s="106">
        <v>182</v>
      </c>
      <c r="D151" s="106"/>
      <c r="E151" s="106"/>
      <c r="F151" s="106"/>
      <c r="G151" s="106"/>
      <c r="H151" s="106"/>
      <c r="I151" s="107"/>
      <c r="J151" s="294">
        <f t="shared" si="7"/>
        <v>182</v>
      </c>
      <c r="K151" s="492"/>
      <c r="L151" s="46">
        <f t="shared" si="8"/>
        <v>182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6" t="s">
        <v>127</v>
      </c>
      <c r="B152" s="120"/>
      <c r="C152" s="106"/>
      <c r="D152" s="106"/>
      <c r="E152" s="106">
        <v>1042</v>
      </c>
      <c r="F152" s="106"/>
      <c r="G152" s="106"/>
      <c r="H152" s="106"/>
      <c r="I152" s="107"/>
      <c r="J152" s="294">
        <f t="shared" si="7"/>
        <v>1042</v>
      </c>
      <c r="K152" s="492"/>
      <c r="L152" s="46">
        <f t="shared" si="8"/>
        <v>1042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>
      <c r="A153" s="6" t="s">
        <v>128</v>
      </c>
      <c r="B153" s="120"/>
      <c r="C153" s="106"/>
      <c r="D153" s="106"/>
      <c r="E153" s="106">
        <v>1941</v>
      </c>
      <c r="F153" s="106"/>
      <c r="G153" s="106"/>
      <c r="H153" s="106"/>
      <c r="I153" s="107"/>
      <c r="J153" s="294">
        <f t="shared" si="7"/>
        <v>1941</v>
      </c>
      <c r="K153" s="492"/>
      <c r="L153" s="46">
        <f t="shared" si="8"/>
        <v>1941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6" t="s">
        <v>129</v>
      </c>
      <c r="B154" s="120">
        <v>135</v>
      </c>
      <c r="C154" s="106"/>
      <c r="D154" s="106"/>
      <c r="E154" s="106"/>
      <c r="F154" s="106"/>
      <c r="G154" s="106"/>
      <c r="H154" s="106"/>
      <c r="I154" s="107"/>
      <c r="J154" s="294">
        <f t="shared" si="7"/>
        <v>135</v>
      </c>
      <c r="K154" s="492"/>
      <c r="L154" s="46">
        <f t="shared" si="8"/>
        <v>135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>
      <c r="A155" s="6" t="s">
        <v>131</v>
      </c>
      <c r="B155" s="120"/>
      <c r="C155" s="106">
        <v>15</v>
      </c>
      <c r="D155" s="106"/>
      <c r="E155" s="106"/>
      <c r="F155" s="106"/>
      <c r="G155" s="106"/>
      <c r="H155" s="106"/>
      <c r="I155" s="107"/>
      <c r="J155" s="294">
        <f t="shared" si="7"/>
        <v>15</v>
      </c>
      <c r="K155" s="492"/>
      <c r="L155" s="46">
        <f t="shared" si="8"/>
        <v>15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thickBot="1">
      <c r="A156" s="195" t="s">
        <v>130</v>
      </c>
      <c r="B156" s="115"/>
      <c r="C156" s="116"/>
      <c r="D156" s="116"/>
      <c r="E156" s="116"/>
      <c r="F156" s="116"/>
      <c r="G156" s="116"/>
      <c r="H156" s="116"/>
      <c r="I156" s="127">
        <v>342</v>
      </c>
      <c r="J156" s="298">
        <f t="shared" si="7"/>
        <v>342</v>
      </c>
      <c r="K156" s="503"/>
      <c r="L156" s="63">
        <f t="shared" si="8"/>
        <v>342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7" t="s">
        <v>132</v>
      </c>
      <c r="B157" s="263">
        <v>1508</v>
      </c>
      <c r="C157" s="132"/>
      <c r="D157" s="132">
        <v>1939</v>
      </c>
      <c r="E157" s="132">
        <v>4359</v>
      </c>
      <c r="F157" s="132">
        <v>902</v>
      </c>
      <c r="G157" s="132"/>
      <c r="H157" s="151">
        <v>405</v>
      </c>
      <c r="I157" s="504">
        <v>10432</v>
      </c>
      <c r="J157" s="443">
        <f t="shared" si="7"/>
        <v>19545</v>
      </c>
      <c r="K157" s="286">
        <v>1324</v>
      </c>
      <c r="L157" s="40">
        <f t="shared" si="8"/>
        <v>20869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thickBot="1">
      <c r="A158" s="6" t="s">
        <v>133</v>
      </c>
      <c r="B158" s="120"/>
      <c r="C158" s="106">
        <v>4092</v>
      </c>
      <c r="D158" s="106"/>
      <c r="E158" s="106"/>
      <c r="F158" s="106"/>
      <c r="G158" s="106"/>
      <c r="H158" s="107"/>
      <c r="I158" s="505"/>
      <c r="J158" s="298">
        <f t="shared" si="7"/>
        <v>4092</v>
      </c>
      <c r="K158" s="506"/>
      <c r="L158" s="63">
        <f t="shared" si="8"/>
        <v>4092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thickBot="1">
      <c r="A159" s="8" t="s">
        <v>134</v>
      </c>
      <c r="B159" s="143">
        <f>SUM(B157:B158)</f>
        <v>1508</v>
      </c>
      <c r="C159" s="143">
        <f>SUM(C157:C158)</f>
        <v>4092</v>
      </c>
      <c r="D159" s="143">
        <f>SUM(D157:D158)</f>
        <v>1939</v>
      </c>
      <c r="E159" s="143">
        <f>SUM(E157:E158)</f>
        <v>4359</v>
      </c>
      <c r="F159" s="143">
        <f>SUM(F157:F158)</f>
        <v>902</v>
      </c>
      <c r="G159" s="143"/>
      <c r="H159" s="143">
        <f>SUM(H157:H158)</f>
        <v>405</v>
      </c>
      <c r="I159" s="158">
        <f>SUM(I157:I158)</f>
        <v>10432</v>
      </c>
      <c r="J159" s="219">
        <f>SUM(J157:J158)</f>
        <v>23637</v>
      </c>
      <c r="K159" s="158">
        <f>SUM(K157:K158)</f>
        <v>1324</v>
      </c>
      <c r="L159" s="58">
        <f t="shared" si="8"/>
        <v>24961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>
      <c r="A160" s="182" t="s">
        <v>135</v>
      </c>
      <c r="B160" s="123"/>
      <c r="C160" s="124"/>
      <c r="D160" s="126"/>
      <c r="E160" s="124">
        <v>616</v>
      </c>
      <c r="F160" s="126">
        <v>756</v>
      </c>
      <c r="G160" s="124"/>
      <c r="H160" s="126">
        <v>85</v>
      </c>
      <c r="I160" s="127">
        <v>1951</v>
      </c>
      <c r="J160" s="443">
        <f t="shared" si="7"/>
        <v>3408</v>
      </c>
      <c r="K160" s="498"/>
      <c r="L160" s="40">
        <f t="shared" si="8"/>
        <v>3408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>
      <c r="A161" s="6" t="s">
        <v>136</v>
      </c>
      <c r="B161" s="120"/>
      <c r="C161" s="106">
        <v>1238</v>
      </c>
      <c r="D161" s="106">
        <v>703</v>
      </c>
      <c r="E161" s="106"/>
      <c r="F161" s="106"/>
      <c r="G161" s="106"/>
      <c r="H161" s="106"/>
      <c r="I161" s="107"/>
      <c r="J161" s="294">
        <f t="shared" si="7"/>
        <v>1941</v>
      </c>
      <c r="K161" s="492"/>
      <c r="L161" s="46">
        <f t="shared" si="8"/>
        <v>1941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thickBot="1">
      <c r="A162" s="186" t="s">
        <v>137</v>
      </c>
      <c r="B162" s="123"/>
      <c r="C162" s="124"/>
      <c r="D162" s="126"/>
      <c r="E162" s="124"/>
      <c r="F162" s="126"/>
      <c r="G162" s="124"/>
      <c r="H162" s="126"/>
      <c r="I162" s="127"/>
      <c r="J162" s="298"/>
      <c r="K162" s="507"/>
      <c r="L162" s="63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 thickBot="1">
      <c r="A163" s="196" t="s">
        <v>138</v>
      </c>
      <c r="B163" s="159"/>
      <c r="C163" s="159">
        <f>SUM(C161:C162)</f>
        <v>1238</v>
      </c>
      <c r="D163" s="159">
        <f>SUM(D160:D162)</f>
        <v>703</v>
      </c>
      <c r="E163" s="159">
        <f>SUM(E160:E162)</f>
        <v>616</v>
      </c>
      <c r="F163" s="159">
        <f>SUM(F160:F162)</f>
        <v>756</v>
      </c>
      <c r="G163" s="159"/>
      <c r="H163" s="159">
        <f>SUM(H160:H162)</f>
        <v>85</v>
      </c>
      <c r="I163" s="160">
        <f>SUM(I160:I162)</f>
        <v>1951</v>
      </c>
      <c r="J163" s="508">
        <f>SUM(J160:J162)</f>
        <v>5349</v>
      </c>
      <c r="K163" s="509"/>
      <c r="L163" s="161">
        <f t="shared" si="8"/>
        <v>5349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3.5" thickBot="1" thickTop="1">
      <c r="A164" s="197" t="s">
        <v>139</v>
      </c>
      <c r="B164" s="163">
        <f>B8+B9+B10+B11+B12+B25+B42+B47+B48+B49+B50+B51+B52+B53+B55+B56+B57+B58+B59+B60+B61+B62+B63+B64+B65+B67+B68+B69+B70+B71+B72+B73+B75+B76+B77+B87+B101+B102+B103+B104+B105+B106+B107+B108+B109+B110+B111+B112+B113+B114+B115+B116+B117+B118+B124+B133+B134+B135+B136+B137+B138+B139+B140+B141+B142+B143+B144+B145+B146+B147+B148+B149+B150+B151+B152+B153+B154+B155+B159+B163</f>
        <v>5690</v>
      </c>
      <c r="C164" s="163">
        <f>C8+C10+C23+C28+C31+C35+C36+C41+C47+C64+C69+C74+C77+C87+C92+C103+C105+C107+C112+C114+C116+C118+C134+C140+C141+C148+C151+C155+C158+C161</f>
        <v>55441</v>
      </c>
      <c r="D164" s="163">
        <f>D8+D9+D10+D11+D12+D25+D42+D47+D48+D49+D50+D51+D52+D53+D55+D56+D57+D58+D59+D60+D61+D62+D63+D64+D65+D67+D68+D69+D70+D71+D72+D73+D75+D76+D77+D87+D101+D102+D103+D104+D105+D106+D107+D108+D109+D110+D111+D112+D113+D114+D115+D116+D117+D118+D124+D133+D134+D135+D136+D137+D138+D139+D140+D141+D142+D143+D144+D145+D146+D147+D148+D149+D150+D151+D152+D153+D154+D155+D159+D163</f>
        <v>34052</v>
      </c>
      <c r="E164" s="163">
        <f>E9+E13+E14+E16+E17+E20+E21+E22+E24+E34+E46+E48+E51+E53+E59+E63+E64+E66+E73+E76+E89+E90+E91+E93+E94+E102+E104+E107+E111+E112+E113+E115+E116+E117+E118+E133+E139+E141+E146+E147+E150+E152+E153+E157+E160</f>
        <v>57307</v>
      </c>
      <c r="F164" s="163">
        <f>F9+F13+F23+F48+F50+F54+F59+F68+F73+F76+F77+F91+F102+F106+F111+F113+F115+F116+F117+F120+F133+F141+F146+F150+F157+F160</f>
        <v>37374</v>
      </c>
      <c r="G164" s="163">
        <f>G8+G9+G10+G11+G12+G25+G42+G47+G48+G49+G50+G51+G52+G53+G55+G56+G57+G58+G59+G60+G61+G62+G63+G64+G65+G67+G68+G69+G70+G71+G72+G73+G75+G76+G77+G87+G101+G102+G103+G104+G105+G106+G107+G108+G109+G110+G111+G112+G113+G114+G115+G116+G117+G118+G124+G133+G134+G135+G136+G137+G138+G139+G140+G141+G142+G143+G144+G145+G146+G147+G148+G149+G150+G151+G152+G153+G154+G155+G159+G163</f>
        <v>0</v>
      </c>
      <c r="H164" s="163">
        <f>H48+H57+H73+H115+H146+H150+H157+H160</f>
        <v>3992</v>
      </c>
      <c r="I164" s="164">
        <f>I13+I34+I37+I48+I59+I68+I72+I73+I76+I91+I95+I96+I99+I102+I104+I111+I113+I115+I119+I123+I133+I136+I142+I143+I150+I156+I157+I160</f>
        <v>53220</v>
      </c>
      <c r="J164" s="454">
        <f t="shared" si="7"/>
        <v>247076</v>
      </c>
      <c r="K164" s="510">
        <f>K13+K48+K59+K69+K70+K73+K77+K100+K110+K112+K114+K115+K116+K141+K157</f>
        <v>472900</v>
      </c>
      <c r="L164" s="167">
        <f t="shared" si="8"/>
        <v>719976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>
      <c r="A165" s="168" t="s">
        <v>216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208" t="s">
        <v>219</v>
      </c>
      <c r="B166" s="208"/>
      <c r="C166" s="208"/>
      <c r="D166" s="146"/>
      <c r="E166" s="146"/>
      <c r="F166" s="146"/>
      <c r="G166" s="146"/>
      <c r="H166" s="146"/>
      <c r="I166" s="146"/>
      <c r="J166" s="146"/>
      <c r="K166" s="146"/>
      <c r="L166" s="14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29"/>
      <c r="B167" s="169"/>
      <c r="C167" s="169"/>
      <c r="D167" s="169"/>
      <c r="E167" s="169"/>
      <c r="F167" s="169"/>
      <c r="G167" s="169"/>
      <c r="H167" s="169"/>
      <c r="I167" s="169"/>
      <c r="J167" s="146"/>
      <c r="K167" s="146"/>
      <c r="L167" s="146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170"/>
      <c r="B168" s="171"/>
      <c r="C168" s="171"/>
      <c r="D168" s="171"/>
      <c r="E168" s="171"/>
      <c r="F168" s="171"/>
      <c r="G168" s="171"/>
      <c r="H168" s="171"/>
      <c r="I168" s="171"/>
      <c r="J168" s="148"/>
      <c r="K168" s="148"/>
      <c r="L168" s="14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172"/>
      <c r="B169" s="173"/>
      <c r="C169" s="173"/>
      <c r="D169" s="173"/>
      <c r="E169" s="173"/>
      <c r="F169" s="173"/>
      <c r="G169" s="173"/>
      <c r="H169" s="173"/>
      <c r="I169" s="173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>
      <c r="A170" s="95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>
      <c r="A171" s="96" t="s">
        <v>140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>
      <c r="A172" s="96" t="s">
        <v>197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 thickBot="1">
      <c r="A173" s="97"/>
      <c r="B173" s="97"/>
      <c r="C173" s="97"/>
      <c r="D173" s="97"/>
      <c r="E173" s="97"/>
      <c r="F173" s="97"/>
      <c r="G173" s="97"/>
      <c r="H173" s="97"/>
      <c r="I173" s="97"/>
      <c r="J173" s="98"/>
      <c r="K173" s="98"/>
      <c r="L173" s="98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.75" thickBot="1">
      <c r="A174" s="23" t="s">
        <v>141</v>
      </c>
      <c r="B174" s="187" t="s">
        <v>3</v>
      </c>
      <c r="C174" s="188"/>
      <c r="D174" s="188"/>
      <c r="E174" s="188"/>
      <c r="F174" s="188"/>
      <c r="G174" s="188"/>
      <c r="H174" s="188"/>
      <c r="I174" s="188"/>
      <c r="J174" s="188"/>
      <c r="K174" s="18" t="s">
        <v>14</v>
      </c>
      <c r="L174" s="18" t="s">
        <v>13</v>
      </c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.75" thickBot="1">
      <c r="A175" s="181" t="s">
        <v>4</v>
      </c>
      <c r="B175" s="203" t="s">
        <v>5</v>
      </c>
      <c r="C175" s="204" t="s">
        <v>6</v>
      </c>
      <c r="D175" s="205" t="s">
        <v>7</v>
      </c>
      <c r="E175" s="204" t="s">
        <v>8</v>
      </c>
      <c r="F175" s="205" t="s">
        <v>9</v>
      </c>
      <c r="G175" s="204" t="s">
        <v>10</v>
      </c>
      <c r="H175" s="205" t="s">
        <v>11</v>
      </c>
      <c r="I175" s="206" t="s">
        <v>12</v>
      </c>
      <c r="J175" s="207" t="s">
        <v>13</v>
      </c>
      <c r="K175" s="202"/>
      <c r="L175" s="2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>
      <c r="A176" s="7" t="s">
        <v>142</v>
      </c>
      <c r="B176" s="174">
        <v>292</v>
      </c>
      <c r="C176" s="175"/>
      <c r="D176" s="175"/>
      <c r="E176" s="175"/>
      <c r="F176" s="175"/>
      <c r="G176" s="175"/>
      <c r="H176" s="175"/>
      <c r="I176" s="176"/>
      <c r="J176" s="443">
        <f>B176+C176+D176+E176+F176+G176+H176+I176</f>
        <v>292</v>
      </c>
      <c r="K176" s="511"/>
      <c r="L176" s="40">
        <f>B176+C176+D176+E176+F176+G176+H176+I176+K176</f>
        <v>292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>
      <c r="A177" s="195" t="s">
        <v>205</v>
      </c>
      <c r="B177" s="177"/>
      <c r="C177" s="178"/>
      <c r="D177" s="178"/>
      <c r="E177" s="178"/>
      <c r="F177" s="178"/>
      <c r="G177" s="178"/>
      <c r="H177" s="178"/>
      <c r="I177" s="179">
        <v>1094</v>
      </c>
      <c r="J177" s="294">
        <f aca="true" t="shared" si="9" ref="J177:J193">B177+C177+D177+E177+F177+G177+H177+I177</f>
        <v>1094</v>
      </c>
      <c r="K177" s="512"/>
      <c r="L177" s="46">
        <f aca="true" t="shared" si="10" ref="L177:L193">B177+C177+D177+E177+F177+G177+H177+I177+K177</f>
        <v>1094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195" t="s">
        <v>174</v>
      </c>
      <c r="B178" s="177"/>
      <c r="C178" s="178"/>
      <c r="D178" s="178"/>
      <c r="E178" s="178"/>
      <c r="F178" s="178"/>
      <c r="G178" s="178"/>
      <c r="H178" s="178">
        <v>611</v>
      </c>
      <c r="I178" s="179"/>
      <c r="J178" s="294">
        <f t="shared" si="9"/>
        <v>611</v>
      </c>
      <c r="K178" s="512"/>
      <c r="L178" s="46">
        <f t="shared" si="10"/>
        <v>611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6" t="s">
        <v>143</v>
      </c>
      <c r="B179" s="86"/>
      <c r="C179" s="87">
        <v>3466</v>
      </c>
      <c r="D179" s="87">
        <v>3226</v>
      </c>
      <c r="E179" s="87">
        <v>418</v>
      </c>
      <c r="F179" s="87">
        <v>1066</v>
      </c>
      <c r="G179" s="87"/>
      <c r="H179" s="87">
        <v>2685</v>
      </c>
      <c r="I179" s="88"/>
      <c r="J179" s="294">
        <f t="shared" si="9"/>
        <v>10861</v>
      </c>
      <c r="K179" s="493"/>
      <c r="L179" s="46">
        <f t="shared" si="10"/>
        <v>10861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6" t="s">
        <v>144</v>
      </c>
      <c r="B180" s="86"/>
      <c r="C180" s="87">
        <v>15725</v>
      </c>
      <c r="D180" s="87">
        <v>8005</v>
      </c>
      <c r="E180" s="87">
        <v>3525</v>
      </c>
      <c r="F180" s="87">
        <v>5662</v>
      </c>
      <c r="G180" s="87">
        <v>390</v>
      </c>
      <c r="H180" s="87"/>
      <c r="I180" s="88"/>
      <c r="J180" s="294">
        <f t="shared" si="9"/>
        <v>33307</v>
      </c>
      <c r="K180" s="493"/>
      <c r="L180" s="46">
        <f t="shared" si="10"/>
        <v>33307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6" t="s">
        <v>175</v>
      </c>
      <c r="B181" s="86"/>
      <c r="C181" s="87"/>
      <c r="D181" s="87"/>
      <c r="E181" s="87">
        <v>402</v>
      </c>
      <c r="F181" s="87"/>
      <c r="G181" s="87"/>
      <c r="H181" s="87"/>
      <c r="I181" s="88"/>
      <c r="J181" s="294">
        <f t="shared" si="9"/>
        <v>402</v>
      </c>
      <c r="K181" s="493"/>
      <c r="L181" s="46">
        <f t="shared" si="10"/>
        <v>402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6" t="s">
        <v>206</v>
      </c>
      <c r="B182" s="86"/>
      <c r="C182" s="87"/>
      <c r="D182" s="87"/>
      <c r="E182" s="87">
        <v>21</v>
      </c>
      <c r="F182" s="87"/>
      <c r="G182" s="87"/>
      <c r="H182" s="87"/>
      <c r="I182" s="88"/>
      <c r="J182" s="294">
        <f t="shared" si="9"/>
        <v>21</v>
      </c>
      <c r="K182" s="493">
        <v>1803</v>
      </c>
      <c r="L182" s="46">
        <f t="shared" si="10"/>
        <v>1824</v>
      </c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6" t="s">
        <v>145</v>
      </c>
      <c r="B183" s="86"/>
      <c r="C183" s="87"/>
      <c r="D183" s="87"/>
      <c r="E183" s="87">
        <v>813</v>
      </c>
      <c r="F183" s="87">
        <v>440</v>
      </c>
      <c r="G183" s="87"/>
      <c r="H183" s="87"/>
      <c r="I183" s="88"/>
      <c r="J183" s="294">
        <f t="shared" si="9"/>
        <v>1253</v>
      </c>
      <c r="K183" s="493"/>
      <c r="L183" s="46">
        <f t="shared" si="10"/>
        <v>1253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6" t="s">
        <v>146</v>
      </c>
      <c r="B184" s="86"/>
      <c r="C184" s="87"/>
      <c r="D184" s="87"/>
      <c r="E184" s="87">
        <v>324</v>
      </c>
      <c r="F184" s="87"/>
      <c r="G184" s="87"/>
      <c r="H184" s="87"/>
      <c r="I184" s="88"/>
      <c r="J184" s="294">
        <f t="shared" si="9"/>
        <v>324</v>
      </c>
      <c r="K184" s="493"/>
      <c r="L184" s="46">
        <f t="shared" si="10"/>
        <v>324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6" t="s">
        <v>120</v>
      </c>
      <c r="B185" s="86"/>
      <c r="C185" s="87"/>
      <c r="D185" s="87"/>
      <c r="E185" s="87"/>
      <c r="F185" s="87"/>
      <c r="G185" s="87">
        <v>62</v>
      </c>
      <c r="H185" s="87"/>
      <c r="I185" s="88"/>
      <c r="J185" s="294">
        <f t="shared" si="9"/>
        <v>62</v>
      </c>
      <c r="K185" s="493"/>
      <c r="L185" s="46">
        <f t="shared" si="10"/>
        <v>62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>
      <c r="A186" s="6" t="s">
        <v>147</v>
      </c>
      <c r="B186" s="86"/>
      <c r="C186" s="87">
        <v>767</v>
      </c>
      <c r="D186" s="87"/>
      <c r="E186" s="87">
        <v>1778</v>
      </c>
      <c r="F186" s="87">
        <v>3117</v>
      </c>
      <c r="G186" s="87">
        <v>1615</v>
      </c>
      <c r="H186" s="87">
        <v>1320</v>
      </c>
      <c r="I186" s="88"/>
      <c r="J186" s="294">
        <f t="shared" si="9"/>
        <v>8597</v>
      </c>
      <c r="K186" s="493"/>
      <c r="L186" s="46">
        <f t="shared" si="10"/>
        <v>8597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>
      <c r="A187" s="6" t="s">
        <v>176</v>
      </c>
      <c r="B187" s="86"/>
      <c r="C187" s="87"/>
      <c r="D187" s="87"/>
      <c r="E187" s="87">
        <v>64</v>
      </c>
      <c r="F187" s="87"/>
      <c r="G187" s="87"/>
      <c r="H187" s="87"/>
      <c r="I187" s="88"/>
      <c r="J187" s="294">
        <f t="shared" si="9"/>
        <v>64</v>
      </c>
      <c r="K187" s="493"/>
      <c r="L187" s="46">
        <f t="shared" si="10"/>
        <v>64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>
      <c r="A188" s="6" t="s">
        <v>151</v>
      </c>
      <c r="B188" s="86"/>
      <c r="C188" s="87"/>
      <c r="D188" s="87"/>
      <c r="E188" s="87"/>
      <c r="F188" s="87"/>
      <c r="G188" s="87"/>
      <c r="H188" s="87">
        <v>2709</v>
      </c>
      <c r="I188" s="88"/>
      <c r="J188" s="294">
        <f t="shared" si="9"/>
        <v>2709</v>
      </c>
      <c r="K188" s="493"/>
      <c r="L188" s="46">
        <f t="shared" si="10"/>
        <v>2709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>
      <c r="A189" s="6" t="s">
        <v>153</v>
      </c>
      <c r="B189" s="86"/>
      <c r="C189" s="87"/>
      <c r="D189" s="87"/>
      <c r="E189" s="87"/>
      <c r="F189" s="87"/>
      <c r="G189" s="87"/>
      <c r="H189" s="87">
        <v>1978</v>
      </c>
      <c r="I189" s="88"/>
      <c r="J189" s="294">
        <f t="shared" si="9"/>
        <v>1978</v>
      </c>
      <c r="K189" s="493"/>
      <c r="L189" s="46">
        <f t="shared" si="10"/>
        <v>1978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6" t="s">
        <v>152</v>
      </c>
      <c r="B190" s="86"/>
      <c r="C190" s="87"/>
      <c r="D190" s="87"/>
      <c r="E190" s="87"/>
      <c r="F190" s="87"/>
      <c r="G190" s="87"/>
      <c r="H190" s="87">
        <v>3843</v>
      </c>
      <c r="I190" s="88"/>
      <c r="J190" s="294">
        <f t="shared" si="9"/>
        <v>3843</v>
      </c>
      <c r="K190" s="493"/>
      <c r="L190" s="46">
        <f t="shared" si="10"/>
        <v>3843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6" t="s">
        <v>150</v>
      </c>
      <c r="B191" s="86"/>
      <c r="C191" s="87"/>
      <c r="D191" s="87"/>
      <c r="E191" s="87"/>
      <c r="F191" s="87"/>
      <c r="G191" s="87"/>
      <c r="H191" s="87">
        <v>18648</v>
      </c>
      <c r="I191" s="88"/>
      <c r="J191" s="294">
        <f t="shared" si="9"/>
        <v>18648</v>
      </c>
      <c r="K191" s="493"/>
      <c r="L191" s="46">
        <f t="shared" si="10"/>
        <v>18648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 thickBot="1">
      <c r="A192" s="6" t="s">
        <v>149</v>
      </c>
      <c r="B192" s="86"/>
      <c r="C192" s="87"/>
      <c r="D192" s="87"/>
      <c r="E192" s="87"/>
      <c r="F192" s="87">
        <v>489</v>
      </c>
      <c r="G192" s="87"/>
      <c r="H192" s="87">
        <v>6423</v>
      </c>
      <c r="I192" s="88"/>
      <c r="J192" s="331">
        <f t="shared" si="9"/>
        <v>6912</v>
      </c>
      <c r="K192" s="493"/>
      <c r="L192" s="129">
        <f t="shared" si="10"/>
        <v>6912</v>
      </c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.75" thickBot="1">
      <c r="A193" s="8" t="s">
        <v>154</v>
      </c>
      <c r="B193" s="143">
        <f aca="true" t="shared" si="11" ref="B193:G193">SUM(B176:B192)</f>
        <v>292</v>
      </c>
      <c r="C193" s="143">
        <f t="shared" si="11"/>
        <v>19958</v>
      </c>
      <c r="D193" s="143">
        <f t="shared" si="11"/>
        <v>11231</v>
      </c>
      <c r="E193" s="143">
        <f t="shared" si="11"/>
        <v>7345</v>
      </c>
      <c r="F193" s="143">
        <f t="shared" si="11"/>
        <v>10774</v>
      </c>
      <c r="G193" s="143">
        <f t="shared" si="11"/>
        <v>2067</v>
      </c>
      <c r="H193" s="143">
        <f>SUM(H176:H192)</f>
        <v>38217</v>
      </c>
      <c r="I193" s="144">
        <f>SUM(I176:I192)</f>
        <v>1094</v>
      </c>
      <c r="J193" s="219">
        <f t="shared" si="9"/>
        <v>90978</v>
      </c>
      <c r="K193" s="144">
        <f>SUM(K182:K192)</f>
        <v>1803</v>
      </c>
      <c r="L193" s="58">
        <f t="shared" si="10"/>
        <v>92781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08" t="s">
        <v>219</v>
      </c>
      <c r="B194" s="208"/>
      <c r="C194" s="208"/>
      <c r="D194" s="146"/>
      <c r="E194" s="146"/>
      <c r="F194" s="146"/>
      <c r="G194" s="146"/>
      <c r="H194" s="146"/>
      <c r="I194" s="146"/>
      <c r="J194" s="146"/>
      <c r="K194" s="146"/>
      <c r="L194" s="146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145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25">
    <mergeCell ref="A194:C194"/>
    <mergeCell ref="A128:L128"/>
    <mergeCell ref="A3:L3"/>
    <mergeCell ref="A4:L4"/>
    <mergeCell ref="K6:K7"/>
    <mergeCell ref="L6:L7"/>
    <mergeCell ref="A78:C78"/>
    <mergeCell ref="A125:C125"/>
    <mergeCell ref="B174:J174"/>
    <mergeCell ref="K174:K175"/>
    <mergeCell ref="L174:L175"/>
    <mergeCell ref="K44:K45"/>
    <mergeCell ref="L44:L45"/>
    <mergeCell ref="A82:L82"/>
    <mergeCell ref="A83:L83"/>
    <mergeCell ref="B85:J85"/>
    <mergeCell ref="K85:K86"/>
    <mergeCell ref="L85:L86"/>
    <mergeCell ref="A129:L129"/>
    <mergeCell ref="B131:J131"/>
    <mergeCell ref="K131:K132"/>
    <mergeCell ref="L131:L132"/>
    <mergeCell ref="A171:L171"/>
    <mergeCell ref="A172:L172"/>
    <mergeCell ref="A166:C16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4"/>
  <sheetViews>
    <sheetView zoomScale="70" zoomScaleNormal="70" zoomScalePageLayoutView="0" workbookViewId="0" topLeftCell="A53">
      <selection activeCell="D78" sqref="D78"/>
    </sheetView>
  </sheetViews>
  <sheetFormatPr defaultColWidth="11.421875" defaultRowHeight="12.75"/>
  <cols>
    <col min="1" max="1" width="38.00390625" style="1" customWidth="1"/>
    <col min="2" max="16384" width="11.421875" style="1" customWidth="1"/>
  </cols>
  <sheetData>
    <row r="1" spans="1:26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">
      <c r="A4" s="30" t="s">
        <v>207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thickBot="1">
      <c r="A5" s="31"/>
      <c r="B5" s="31"/>
      <c r="C5" s="31"/>
      <c r="D5" s="31"/>
      <c r="E5" s="31"/>
      <c r="F5" s="31"/>
      <c r="G5" s="31"/>
      <c r="H5" s="31"/>
      <c r="I5" s="32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thickBot="1">
      <c r="A6" s="3" t="s">
        <v>2</v>
      </c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 t="s">
        <v>14</v>
      </c>
      <c r="L6" s="18" t="s">
        <v>13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thickBot="1">
      <c r="A7" s="4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1" t="s">
        <v>9</v>
      </c>
      <c r="G7" s="20" t="s">
        <v>10</v>
      </c>
      <c r="H7" s="21" t="s">
        <v>11</v>
      </c>
      <c r="I7" s="22" t="s">
        <v>12</v>
      </c>
      <c r="J7" s="23" t="s">
        <v>13</v>
      </c>
      <c r="K7" s="24"/>
      <c r="L7" s="2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>
      <c r="A8" s="5" t="s">
        <v>15</v>
      </c>
      <c r="B8" s="33"/>
      <c r="C8" s="34">
        <v>860</v>
      </c>
      <c r="D8" s="35"/>
      <c r="E8" s="36"/>
      <c r="F8" s="34"/>
      <c r="G8" s="36"/>
      <c r="H8" s="36"/>
      <c r="I8" s="37"/>
      <c r="J8" s="38">
        <f>I8+H8+G8+F8+E8+D8+C8+B8</f>
        <v>860</v>
      </c>
      <c r="K8" s="39"/>
      <c r="L8" s="40">
        <f aca="true" t="shared" si="0" ref="L8:L35">SUM(J8:K8)</f>
        <v>860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>
      <c r="A9" s="6" t="s">
        <v>16</v>
      </c>
      <c r="B9" s="41"/>
      <c r="C9" s="29"/>
      <c r="D9" s="42"/>
      <c r="E9" s="42">
        <v>2046</v>
      </c>
      <c r="F9" s="42">
        <v>137</v>
      </c>
      <c r="G9" s="42"/>
      <c r="H9" s="42"/>
      <c r="I9" s="43"/>
      <c r="J9" s="44">
        <f aca="true" t="shared" si="1" ref="J9:J35">I9+H9+G9+F9+E9+D9+C9+B9</f>
        <v>2183</v>
      </c>
      <c r="K9" s="45"/>
      <c r="L9" s="46">
        <f t="shared" si="0"/>
        <v>2183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>
      <c r="A10" s="6" t="s">
        <v>17</v>
      </c>
      <c r="B10" s="41"/>
      <c r="C10" s="42">
        <v>1600</v>
      </c>
      <c r="D10" s="42">
        <v>463</v>
      </c>
      <c r="E10" s="42"/>
      <c r="F10" s="42"/>
      <c r="G10" s="42"/>
      <c r="H10" s="42"/>
      <c r="I10" s="43"/>
      <c r="J10" s="44">
        <f t="shared" si="1"/>
        <v>2063</v>
      </c>
      <c r="K10" s="45"/>
      <c r="L10" s="46">
        <f t="shared" si="0"/>
        <v>2063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thickBot="1">
      <c r="A11" s="6" t="s">
        <v>18</v>
      </c>
      <c r="B11" s="41">
        <v>509</v>
      </c>
      <c r="C11" s="42"/>
      <c r="D11" s="42">
        <v>112</v>
      </c>
      <c r="E11" s="42"/>
      <c r="F11" s="42"/>
      <c r="G11" s="42"/>
      <c r="H11" s="42"/>
      <c r="I11" s="43">
        <v>666</v>
      </c>
      <c r="J11" s="44">
        <f t="shared" si="1"/>
        <v>1287</v>
      </c>
      <c r="K11" s="45"/>
      <c r="L11" s="46">
        <f t="shared" si="0"/>
        <v>1287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>
      <c r="A12" s="7" t="s">
        <v>21</v>
      </c>
      <c r="B12" s="47">
        <v>682</v>
      </c>
      <c r="C12" s="48"/>
      <c r="D12" s="49">
        <v>5429</v>
      </c>
      <c r="E12" s="49">
        <v>3648</v>
      </c>
      <c r="F12" s="49">
        <v>2559</v>
      </c>
      <c r="G12" s="49"/>
      <c r="H12" s="49"/>
      <c r="I12" s="50">
        <v>4791</v>
      </c>
      <c r="J12" s="38">
        <f t="shared" si="1"/>
        <v>17109</v>
      </c>
      <c r="K12" s="51">
        <v>568</v>
      </c>
      <c r="L12" s="40">
        <f t="shared" si="0"/>
        <v>17677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>
      <c r="A13" s="6" t="s">
        <v>22</v>
      </c>
      <c r="B13" s="52"/>
      <c r="C13" s="42"/>
      <c r="D13" s="42"/>
      <c r="E13" s="42">
        <v>409</v>
      </c>
      <c r="F13" s="42"/>
      <c r="G13" s="42"/>
      <c r="H13" s="42"/>
      <c r="I13" s="43"/>
      <c r="J13" s="44">
        <f t="shared" si="1"/>
        <v>409</v>
      </c>
      <c r="K13" s="45"/>
      <c r="L13" s="46">
        <f t="shared" si="0"/>
        <v>409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>
      <c r="A14" s="6" t="s">
        <v>157</v>
      </c>
      <c r="B14" s="52"/>
      <c r="C14" s="42"/>
      <c r="D14" s="42"/>
      <c r="E14" s="42">
        <v>51</v>
      </c>
      <c r="F14" s="42"/>
      <c r="G14" s="42"/>
      <c r="H14" s="42"/>
      <c r="I14" s="43"/>
      <c r="J14" s="44">
        <f t="shared" si="1"/>
        <v>51</v>
      </c>
      <c r="K14" s="45"/>
      <c r="L14" s="46">
        <f t="shared" si="0"/>
        <v>51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">
      <c r="A15" s="6" t="s">
        <v>208</v>
      </c>
      <c r="B15" s="52"/>
      <c r="C15" s="42"/>
      <c r="D15" s="42"/>
      <c r="E15" s="42">
        <v>168</v>
      </c>
      <c r="F15" s="42"/>
      <c r="G15" s="42"/>
      <c r="H15" s="42"/>
      <c r="I15" s="43"/>
      <c r="J15" s="44">
        <f t="shared" si="1"/>
        <v>168</v>
      </c>
      <c r="K15" s="45"/>
      <c r="L15" s="46">
        <f t="shared" si="0"/>
        <v>168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">
      <c r="A16" s="6" t="s">
        <v>158</v>
      </c>
      <c r="B16" s="52"/>
      <c r="C16" s="42"/>
      <c r="D16" s="42"/>
      <c r="E16" s="42">
        <v>3461</v>
      </c>
      <c r="F16" s="42"/>
      <c r="G16" s="42"/>
      <c r="H16" s="42"/>
      <c r="I16" s="43"/>
      <c r="J16" s="44">
        <f t="shared" si="1"/>
        <v>3461</v>
      </c>
      <c r="K16" s="45"/>
      <c r="L16" s="46">
        <f t="shared" si="0"/>
        <v>3461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>
      <c r="A17" s="6" t="s">
        <v>160</v>
      </c>
      <c r="B17" s="52"/>
      <c r="C17" s="42"/>
      <c r="D17" s="42"/>
      <c r="E17" s="42">
        <v>15</v>
      </c>
      <c r="F17" s="42"/>
      <c r="G17" s="42"/>
      <c r="H17" s="42"/>
      <c r="I17" s="43"/>
      <c r="J17" s="44">
        <f t="shared" si="1"/>
        <v>15</v>
      </c>
      <c r="K17" s="45"/>
      <c r="L17" s="46">
        <f t="shared" si="0"/>
        <v>15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">
      <c r="A18" s="6" t="s">
        <v>24</v>
      </c>
      <c r="B18" s="52"/>
      <c r="C18" s="42"/>
      <c r="D18" s="42"/>
      <c r="E18" s="42">
        <v>224</v>
      </c>
      <c r="F18" s="42"/>
      <c r="G18" s="42"/>
      <c r="H18" s="42"/>
      <c r="I18" s="43"/>
      <c r="J18" s="44">
        <f t="shared" si="1"/>
        <v>224</v>
      </c>
      <c r="K18" s="45"/>
      <c r="L18" s="46">
        <f t="shared" si="0"/>
        <v>224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>
      <c r="A19" s="6" t="s">
        <v>209</v>
      </c>
      <c r="B19" s="52"/>
      <c r="C19" s="42"/>
      <c r="D19" s="42"/>
      <c r="E19" s="42">
        <v>4</v>
      </c>
      <c r="F19" s="42"/>
      <c r="G19" s="42"/>
      <c r="H19" s="42"/>
      <c r="I19" s="43"/>
      <c r="J19" s="44">
        <f t="shared" si="1"/>
        <v>4</v>
      </c>
      <c r="K19" s="45"/>
      <c r="L19" s="46">
        <f t="shared" si="0"/>
        <v>4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>
      <c r="A20" s="6" t="s">
        <v>161</v>
      </c>
      <c r="B20" s="52"/>
      <c r="C20" s="42"/>
      <c r="D20" s="42"/>
      <c r="E20" s="42">
        <v>33</v>
      </c>
      <c r="F20" s="42"/>
      <c r="G20" s="42"/>
      <c r="H20" s="42"/>
      <c r="I20" s="43"/>
      <c r="J20" s="44">
        <f t="shared" si="1"/>
        <v>33</v>
      </c>
      <c r="K20" s="45"/>
      <c r="L20" s="46">
        <f t="shared" si="0"/>
        <v>33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>
      <c r="A21" s="6" t="s">
        <v>25</v>
      </c>
      <c r="B21" s="52"/>
      <c r="C21" s="42"/>
      <c r="D21" s="42"/>
      <c r="E21" s="42">
        <v>634</v>
      </c>
      <c r="F21" s="42"/>
      <c r="G21" s="42"/>
      <c r="H21" s="42"/>
      <c r="I21" s="43"/>
      <c r="J21" s="44">
        <f t="shared" si="1"/>
        <v>634</v>
      </c>
      <c r="K21" s="45"/>
      <c r="L21" s="46">
        <f t="shared" si="0"/>
        <v>634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thickBot="1">
      <c r="A22" s="6" t="s">
        <v>26</v>
      </c>
      <c r="B22" s="52"/>
      <c r="C22" s="42">
        <v>3107</v>
      </c>
      <c r="D22" s="42">
        <v>346</v>
      </c>
      <c r="E22" s="42">
        <v>80</v>
      </c>
      <c r="F22" s="42">
        <v>285</v>
      </c>
      <c r="G22" s="42"/>
      <c r="H22" s="42"/>
      <c r="I22" s="43"/>
      <c r="J22" s="44">
        <f t="shared" si="1"/>
        <v>3818</v>
      </c>
      <c r="K22" s="45"/>
      <c r="L22" s="46">
        <f t="shared" si="0"/>
        <v>3818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thickBot="1">
      <c r="A23" s="8" t="s">
        <v>198</v>
      </c>
      <c r="B23" s="53">
        <f>SUM(B12:B22)</f>
        <v>682</v>
      </c>
      <c r="C23" s="54">
        <f>SUM(C12:C22)</f>
        <v>3107</v>
      </c>
      <c r="D23" s="54">
        <f>SUM(D12:D22)</f>
        <v>5775</v>
      </c>
      <c r="E23" s="54">
        <f>SUM(E12:E22)</f>
        <v>8727</v>
      </c>
      <c r="F23" s="54">
        <f>SUM(F12:F22)</f>
        <v>2844</v>
      </c>
      <c r="G23" s="54"/>
      <c r="H23" s="54"/>
      <c r="I23" s="55">
        <f>SUM(I12:I22)</f>
        <v>4791</v>
      </c>
      <c r="J23" s="56">
        <f t="shared" si="1"/>
        <v>25926</v>
      </c>
      <c r="K23" s="57">
        <f>SUM(K12:K22)</f>
        <v>568</v>
      </c>
      <c r="L23" s="58">
        <f t="shared" si="0"/>
        <v>26494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>
      <c r="A24" s="6" t="s">
        <v>29</v>
      </c>
      <c r="B24" s="33">
        <v>1772</v>
      </c>
      <c r="C24" s="59"/>
      <c r="D24" s="59">
        <v>954</v>
      </c>
      <c r="E24" s="59">
        <v>8</v>
      </c>
      <c r="F24" s="59"/>
      <c r="G24" s="59"/>
      <c r="H24" s="59"/>
      <c r="I24" s="60"/>
      <c r="J24" s="44">
        <f t="shared" si="1"/>
        <v>2734</v>
      </c>
      <c r="K24" s="39"/>
      <c r="L24" s="46">
        <f t="shared" si="0"/>
        <v>2734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">
      <c r="A25" s="6" t="s">
        <v>30</v>
      </c>
      <c r="B25" s="41"/>
      <c r="C25" s="42">
        <v>1427</v>
      </c>
      <c r="D25" s="42"/>
      <c r="E25" s="42"/>
      <c r="F25" s="42"/>
      <c r="G25" s="42"/>
      <c r="H25" s="42"/>
      <c r="I25" s="43"/>
      <c r="J25" s="44">
        <f t="shared" si="1"/>
        <v>1427</v>
      </c>
      <c r="K25" s="45"/>
      <c r="L25" s="46">
        <f t="shared" si="0"/>
        <v>1427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>
      <c r="A26" s="6" t="s">
        <v>199</v>
      </c>
      <c r="B26" s="41"/>
      <c r="C26" s="42">
        <v>346</v>
      </c>
      <c r="D26" s="42"/>
      <c r="E26" s="42"/>
      <c r="F26" s="42"/>
      <c r="G26" s="42"/>
      <c r="H26" s="42"/>
      <c r="I26" s="43"/>
      <c r="J26" s="44">
        <f t="shared" si="1"/>
        <v>346</v>
      </c>
      <c r="K26" s="45"/>
      <c r="L26" s="46">
        <f t="shared" si="0"/>
        <v>346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>
      <c r="A27" s="6" t="s">
        <v>33</v>
      </c>
      <c r="B27" s="41"/>
      <c r="C27" s="42"/>
      <c r="D27" s="42">
        <v>47</v>
      </c>
      <c r="E27" s="42"/>
      <c r="F27" s="42"/>
      <c r="G27" s="42"/>
      <c r="H27" s="42"/>
      <c r="I27" s="43"/>
      <c r="J27" s="44">
        <f t="shared" si="1"/>
        <v>47</v>
      </c>
      <c r="K27" s="45"/>
      <c r="L27" s="46">
        <f t="shared" si="0"/>
        <v>47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>
      <c r="A28" s="6" t="s">
        <v>34</v>
      </c>
      <c r="B28" s="41">
        <v>82</v>
      </c>
      <c r="C28" s="42"/>
      <c r="D28" s="42"/>
      <c r="E28" s="42"/>
      <c r="F28" s="42"/>
      <c r="G28" s="42"/>
      <c r="H28" s="42"/>
      <c r="I28" s="43"/>
      <c r="J28" s="44">
        <f t="shared" si="1"/>
        <v>82</v>
      </c>
      <c r="K28" s="45"/>
      <c r="L28" s="46">
        <f t="shared" si="0"/>
        <v>82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">
      <c r="A29" s="6" t="s">
        <v>37</v>
      </c>
      <c r="B29" s="41">
        <v>251</v>
      </c>
      <c r="C29" s="42"/>
      <c r="D29" s="42">
        <v>210</v>
      </c>
      <c r="E29" s="42">
        <v>124</v>
      </c>
      <c r="F29" s="42"/>
      <c r="G29" s="42"/>
      <c r="H29" s="42"/>
      <c r="I29" s="43">
        <v>4270</v>
      </c>
      <c r="J29" s="44">
        <f t="shared" si="1"/>
        <v>4855</v>
      </c>
      <c r="K29" s="45"/>
      <c r="L29" s="46">
        <f t="shared" si="0"/>
        <v>4855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>
      <c r="A30" s="6" t="s">
        <v>38</v>
      </c>
      <c r="B30" s="41"/>
      <c r="C30" s="42">
        <v>1270</v>
      </c>
      <c r="D30" s="42"/>
      <c r="E30" s="42"/>
      <c r="F30" s="42"/>
      <c r="G30" s="42"/>
      <c r="H30" s="42"/>
      <c r="I30" s="43"/>
      <c r="J30" s="44">
        <f t="shared" si="1"/>
        <v>1270</v>
      </c>
      <c r="K30" s="45"/>
      <c r="L30" s="46">
        <f t="shared" si="0"/>
        <v>1270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>
      <c r="A31" s="6" t="s">
        <v>39</v>
      </c>
      <c r="B31" s="41"/>
      <c r="C31" s="42">
        <v>401</v>
      </c>
      <c r="D31" s="42"/>
      <c r="E31" s="42"/>
      <c r="F31" s="42"/>
      <c r="G31" s="42"/>
      <c r="H31" s="42"/>
      <c r="I31" s="43"/>
      <c r="J31" s="44">
        <f t="shared" si="1"/>
        <v>401</v>
      </c>
      <c r="K31" s="45"/>
      <c r="L31" s="46">
        <f t="shared" si="0"/>
        <v>401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>
      <c r="A32" s="6" t="s">
        <v>40</v>
      </c>
      <c r="B32" s="41">
        <v>377</v>
      </c>
      <c r="C32" s="42"/>
      <c r="D32" s="42"/>
      <c r="E32" s="42"/>
      <c r="F32" s="42"/>
      <c r="G32" s="42"/>
      <c r="H32" s="42"/>
      <c r="I32" s="43">
        <v>870</v>
      </c>
      <c r="J32" s="44">
        <f t="shared" si="1"/>
        <v>1247</v>
      </c>
      <c r="K32" s="45"/>
      <c r="L32" s="46">
        <f t="shared" si="0"/>
        <v>1247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>
      <c r="A33" s="6" t="s">
        <v>42</v>
      </c>
      <c r="B33" s="41">
        <v>118</v>
      </c>
      <c r="C33" s="42"/>
      <c r="D33" s="42"/>
      <c r="E33" s="42"/>
      <c r="F33" s="42"/>
      <c r="G33" s="42"/>
      <c r="H33" s="42"/>
      <c r="I33" s="61"/>
      <c r="J33" s="44">
        <f t="shared" si="1"/>
        <v>118</v>
      </c>
      <c r="K33" s="45"/>
      <c r="L33" s="46">
        <f t="shared" si="0"/>
        <v>118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thickBot="1">
      <c r="A34" s="6" t="s">
        <v>43</v>
      </c>
      <c r="B34" s="41"/>
      <c r="C34" s="42">
        <v>196</v>
      </c>
      <c r="D34" s="42"/>
      <c r="E34" s="42"/>
      <c r="F34" s="42"/>
      <c r="G34" s="42"/>
      <c r="H34" s="42"/>
      <c r="I34" s="61"/>
      <c r="J34" s="62">
        <f t="shared" si="1"/>
        <v>196</v>
      </c>
      <c r="K34" s="45"/>
      <c r="L34" s="63">
        <f t="shared" si="0"/>
        <v>196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thickBot="1">
      <c r="A35" s="8" t="s">
        <v>44</v>
      </c>
      <c r="B35" s="64">
        <f>SUM(B24:B34)</f>
        <v>2600</v>
      </c>
      <c r="C35" s="64">
        <f>SUM(C24:C34)</f>
        <v>3640</v>
      </c>
      <c r="D35" s="64">
        <f>SUM(D24:D34)</f>
        <v>1211</v>
      </c>
      <c r="E35" s="64">
        <f>SUM(E24:E34)</f>
        <v>132</v>
      </c>
      <c r="F35" s="64"/>
      <c r="G35" s="64"/>
      <c r="H35" s="64"/>
      <c r="I35" s="65">
        <f>SUM(I24:I34)</f>
        <v>5140</v>
      </c>
      <c r="J35" s="56">
        <f t="shared" si="1"/>
        <v>12723</v>
      </c>
      <c r="K35" s="66"/>
      <c r="L35" s="58">
        <f t="shared" si="0"/>
        <v>12723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thickBot="1">
      <c r="A36" s="9"/>
      <c r="B36" s="67"/>
      <c r="C36" s="67"/>
      <c r="D36" s="67"/>
      <c r="E36" s="67"/>
      <c r="F36" s="67"/>
      <c r="G36" s="67"/>
      <c r="H36" s="67"/>
      <c r="I36" s="67"/>
      <c r="J36" s="68"/>
      <c r="K36" s="69"/>
      <c r="L36" s="7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thickBot="1">
      <c r="A37" s="3" t="s">
        <v>2</v>
      </c>
      <c r="B37" s="26" t="s">
        <v>3</v>
      </c>
      <c r="C37" s="27"/>
      <c r="D37" s="27"/>
      <c r="E37" s="27"/>
      <c r="F37" s="27"/>
      <c r="G37" s="27"/>
      <c r="H37" s="27"/>
      <c r="I37" s="27"/>
      <c r="J37" s="27"/>
      <c r="K37" s="18" t="s">
        <v>14</v>
      </c>
      <c r="L37" s="18" t="s">
        <v>13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thickBot="1">
      <c r="A38" s="10" t="s">
        <v>4</v>
      </c>
      <c r="B38" s="19" t="s">
        <v>5</v>
      </c>
      <c r="C38" s="20" t="s">
        <v>6</v>
      </c>
      <c r="D38" s="21" t="s">
        <v>7</v>
      </c>
      <c r="E38" s="20" t="s">
        <v>8</v>
      </c>
      <c r="F38" s="21" t="s">
        <v>9</v>
      </c>
      <c r="G38" s="20" t="s">
        <v>10</v>
      </c>
      <c r="H38" s="21" t="s">
        <v>11</v>
      </c>
      <c r="I38" s="22" t="s">
        <v>12</v>
      </c>
      <c r="J38" s="28" t="s">
        <v>13</v>
      </c>
      <c r="K38" s="25"/>
      <c r="L38" s="25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>
      <c r="A39" s="7" t="s">
        <v>200</v>
      </c>
      <c r="B39" s="71"/>
      <c r="C39" s="72"/>
      <c r="D39" s="73"/>
      <c r="E39" s="74">
        <v>36</v>
      </c>
      <c r="F39" s="73"/>
      <c r="G39" s="72"/>
      <c r="H39" s="75"/>
      <c r="I39" s="76"/>
      <c r="J39" s="40">
        <f>I39+H39+G39+F39+E39+D39+C39+B39</f>
        <v>36</v>
      </c>
      <c r="K39" s="77"/>
      <c r="L39" s="38">
        <f aca="true" t="shared" si="2" ref="L39:L61">SUM(J39:K39)</f>
        <v>36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>
      <c r="A40" s="6" t="s">
        <v>183</v>
      </c>
      <c r="B40" s="33"/>
      <c r="C40" s="59">
        <v>2677</v>
      </c>
      <c r="D40" s="59"/>
      <c r="E40" s="59"/>
      <c r="F40" s="59"/>
      <c r="G40" s="59"/>
      <c r="H40" s="60"/>
      <c r="I40" s="78"/>
      <c r="J40" s="46">
        <f aca="true" t="shared" si="3" ref="J40:J61">I40+H40+G40+F40+E40+D40+C40+B40</f>
        <v>2677</v>
      </c>
      <c r="K40" s="45"/>
      <c r="L40" s="44">
        <f t="shared" si="2"/>
        <v>2677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>
      <c r="A41" s="6" t="s">
        <v>45</v>
      </c>
      <c r="B41" s="33"/>
      <c r="C41" s="59"/>
      <c r="D41" s="59">
        <v>7710</v>
      </c>
      <c r="E41" s="59">
        <v>8397</v>
      </c>
      <c r="F41" s="59">
        <v>5639</v>
      </c>
      <c r="G41" s="59"/>
      <c r="H41" s="60">
        <v>77</v>
      </c>
      <c r="I41" s="79">
        <v>795</v>
      </c>
      <c r="J41" s="46">
        <f t="shared" si="3"/>
        <v>22618</v>
      </c>
      <c r="K41" s="45">
        <v>91110</v>
      </c>
      <c r="L41" s="44">
        <f t="shared" si="2"/>
        <v>113728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>
      <c r="A42" s="6" t="s">
        <v>163</v>
      </c>
      <c r="B42" s="41"/>
      <c r="C42" s="42"/>
      <c r="D42" s="42"/>
      <c r="E42" s="42"/>
      <c r="F42" s="42">
        <v>776</v>
      </c>
      <c r="G42" s="42"/>
      <c r="H42" s="43"/>
      <c r="I42" s="78"/>
      <c r="J42" s="46">
        <f t="shared" si="3"/>
        <v>776</v>
      </c>
      <c r="K42" s="45"/>
      <c r="L42" s="44">
        <f t="shared" si="2"/>
        <v>776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>
      <c r="A43" s="6" t="s">
        <v>49</v>
      </c>
      <c r="B43" s="41"/>
      <c r="C43" s="42"/>
      <c r="D43" s="42"/>
      <c r="E43" s="42">
        <v>1951</v>
      </c>
      <c r="F43" s="42"/>
      <c r="G43" s="42"/>
      <c r="H43" s="43"/>
      <c r="I43" s="78"/>
      <c r="J43" s="46">
        <f t="shared" si="3"/>
        <v>1951</v>
      </c>
      <c r="K43" s="45"/>
      <c r="L43" s="44">
        <f t="shared" si="2"/>
        <v>1951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>
      <c r="A44" s="6" t="s">
        <v>192</v>
      </c>
      <c r="B44" s="41"/>
      <c r="C44" s="42"/>
      <c r="D44" s="42"/>
      <c r="E44" s="42"/>
      <c r="F44" s="42">
        <v>10</v>
      </c>
      <c r="G44" s="42"/>
      <c r="H44" s="43"/>
      <c r="I44" s="78"/>
      <c r="J44" s="46">
        <f t="shared" si="3"/>
        <v>10</v>
      </c>
      <c r="K44" s="45"/>
      <c r="L44" s="44">
        <f t="shared" si="2"/>
        <v>10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>
      <c r="A45" s="6" t="s">
        <v>201</v>
      </c>
      <c r="B45" s="41"/>
      <c r="C45" s="42"/>
      <c r="D45" s="42"/>
      <c r="E45" s="42"/>
      <c r="F45" s="42"/>
      <c r="G45" s="42"/>
      <c r="H45" s="43">
        <v>112</v>
      </c>
      <c r="I45" s="78"/>
      <c r="J45" s="46">
        <f t="shared" si="3"/>
        <v>112</v>
      </c>
      <c r="K45" s="45"/>
      <c r="L45" s="44">
        <f t="shared" si="2"/>
        <v>112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>
      <c r="A46" s="6" t="s">
        <v>210</v>
      </c>
      <c r="B46" s="41"/>
      <c r="C46" s="42"/>
      <c r="D46" s="42">
        <v>273</v>
      </c>
      <c r="E46" s="42"/>
      <c r="F46" s="42"/>
      <c r="G46" s="42"/>
      <c r="H46" s="43"/>
      <c r="I46" s="78"/>
      <c r="J46" s="46">
        <v>273</v>
      </c>
      <c r="K46" s="45"/>
      <c r="L46" s="44">
        <f t="shared" si="2"/>
        <v>273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>
      <c r="A47" s="6" t="s">
        <v>165</v>
      </c>
      <c r="B47" s="41"/>
      <c r="C47" s="42"/>
      <c r="D47" s="29"/>
      <c r="E47" s="42"/>
      <c r="F47" s="42"/>
      <c r="G47" s="42"/>
      <c r="H47" s="43"/>
      <c r="I47" s="78"/>
      <c r="J47" s="46">
        <f>I47+H47+G47+F47+E47+D46+C47+B47</f>
        <v>273</v>
      </c>
      <c r="K47" s="45"/>
      <c r="L47" s="44">
        <f t="shared" si="2"/>
        <v>273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>
      <c r="A48" s="6" t="s">
        <v>54</v>
      </c>
      <c r="B48" s="41"/>
      <c r="C48" s="42"/>
      <c r="D48" s="42">
        <v>1395</v>
      </c>
      <c r="E48" s="42">
        <v>5194</v>
      </c>
      <c r="F48" s="42">
        <v>1452</v>
      </c>
      <c r="G48" s="42"/>
      <c r="H48" s="43"/>
      <c r="I48" s="78">
        <v>2390</v>
      </c>
      <c r="J48" s="46">
        <f t="shared" si="3"/>
        <v>10431</v>
      </c>
      <c r="K48" s="45">
        <v>1084</v>
      </c>
      <c r="L48" s="44">
        <f t="shared" si="2"/>
        <v>11515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>
      <c r="A49" s="6" t="s">
        <v>58</v>
      </c>
      <c r="B49" s="41"/>
      <c r="C49" s="42"/>
      <c r="D49" s="42"/>
      <c r="E49" s="42">
        <v>968</v>
      </c>
      <c r="F49" s="42"/>
      <c r="G49" s="42"/>
      <c r="H49" s="43"/>
      <c r="I49" s="78"/>
      <c r="J49" s="46">
        <f t="shared" si="3"/>
        <v>968</v>
      </c>
      <c r="K49" s="45"/>
      <c r="L49" s="44">
        <f t="shared" si="2"/>
        <v>968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>
      <c r="A50" s="6" t="s">
        <v>59</v>
      </c>
      <c r="B50" s="41"/>
      <c r="C50" s="42">
        <v>2809</v>
      </c>
      <c r="D50" s="42"/>
      <c r="E50" s="42">
        <v>72</v>
      </c>
      <c r="F50" s="42"/>
      <c r="G50" s="42"/>
      <c r="H50" s="43"/>
      <c r="I50" s="78"/>
      <c r="J50" s="46">
        <f t="shared" si="3"/>
        <v>2881</v>
      </c>
      <c r="K50" s="45"/>
      <c r="L50" s="44">
        <f t="shared" si="2"/>
        <v>2881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>
      <c r="A51" s="6" t="s">
        <v>193</v>
      </c>
      <c r="B51" s="41"/>
      <c r="C51" s="42"/>
      <c r="D51" s="42"/>
      <c r="E51" s="42">
        <v>46</v>
      </c>
      <c r="F51" s="42"/>
      <c r="G51" s="42"/>
      <c r="H51" s="43"/>
      <c r="I51" s="78"/>
      <c r="J51" s="46">
        <f t="shared" si="3"/>
        <v>46</v>
      </c>
      <c r="K51" s="45"/>
      <c r="L51" s="44">
        <f t="shared" si="2"/>
        <v>46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>
      <c r="A52" s="6" t="s">
        <v>61</v>
      </c>
      <c r="B52" s="41"/>
      <c r="C52" s="42"/>
      <c r="D52" s="42"/>
      <c r="E52" s="42"/>
      <c r="F52" s="42">
        <v>399</v>
      </c>
      <c r="G52" s="42"/>
      <c r="H52" s="43"/>
      <c r="I52" s="78">
        <v>1307</v>
      </c>
      <c r="J52" s="46">
        <f t="shared" si="3"/>
        <v>1706</v>
      </c>
      <c r="K52" s="45"/>
      <c r="L52" s="44">
        <f t="shared" si="2"/>
        <v>1706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>
      <c r="A53" s="6" t="s">
        <v>62</v>
      </c>
      <c r="B53" s="41"/>
      <c r="C53" s="42">
        <v>2969</v>
      </c>
      <c r="D53" s="42"/>
      <c r="E53" s="42"/>
      <c r="F53" s="42"/>
      <c r="G53" s="42"/>
      <c r="H53" s="43"/>
      <c r="I53" s="78"/>
      <c r="J53" s="46">
        <f t="shared" si="3"/>
        <v>2969</v>
      </c>
      <c r="K53" s="45">
        <v>289</v>
      </c>
      <c r="L53" s="44">
        <f t="shared" si="2"/>
        <v>3258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">
      <c r="A54" s="6" t="s">
        <v>211</v>
      </c>
      <c r="B54" s="41"/>
      <c r="C54" s="42"/>
      <c r="D54" s="42">
        <v>174</v>
      </c>
      <c r="E54" s="42"/>
      <c r="F54" s="42"/>
      <c r="G54" s="42"/>
      <c r="H54" s="43"/>
      <c r="I54" s="78"/>
      <c r="J54" s="46">
        <f t="shared" si="3"/>
        <v>174</v>
      </c>
      <c r="K54" s="45"/>
      <c r="L54" s="44">
        <f t="shared" si="2"/>
        <v>174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>
      <c r="A55" s="6" t="s">
        <v>167</v>
      </c>
      <c r="B55" s="41"/>
      <c r="C55" s="42"/>
      <c r="D55" s="42">
        <v>2138</v>
      </c>
      <c r="E55" s="42"/>
      <c r="F55" s="42"/>
      <c r="G55" s="42"/>
      <c r="H55" s="43"/>
      <c r="I55" s="78"/>
      <c r="J55" s="46">
        <f t="shared" si="3"/>
        <v>2138</v>
      </c>
      <c r="K55" s="45"/>
      <c r="L55" s="44">
        <f t="shared" si="2"/>
        <v>2138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>
      <c r="A56" s="11" t="s">
        <v>168</v>
      </c>
      <c r="B56" s="80"/>
      <c r="C56" s="81"/>
      <c r="D56" s="81"/>
      <c r="E56" s="81"/>
      <c r="F56" s="81"/>
      <c r="G56" s="81"/>
      <c r="H56" s="82"/>
      <c r="I56" s="83">
        <v>655</v>
      </c>
      <c r="J56" s="46">
        <f t="shared" si="3"/>
        <v>655</v>
      </c>
      <c r="K56" s="84"/>
      <c r="L56" s="44">
        <f t="shared" si="2"/>
        <v>655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>
      <c r="A57" s="6" t="s">
        <v>65</v>
      </c>
      <c r="B57" s="41"/>
      <c r="C57" s="85"/>
      <c r="D57" s="42">
        <v>634</v>
      </c>
      <c r="E57" s="42">
        <v>970</v>
      </c>
      <c r="F57" s="42">
        <v>296</v>
      </c>
      <c r="G57" s="42"/>
      <c r="H57" s="43">
        <v>2991</v>
      </c>
      <c r="I57" s="78">
        <v>1570</v>
      </c>
      <c r="J57" s="46">
        <f t="shared" si="3"/>
        <v>6461</v>
      </c>
      <c r="K57" s="45">
        <v>908</v>
      </c>
      <c r="L57" s="44">
        <f t="shared" si="2"/>
        <v>7369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">
      <c r="A58" s="6" t="s">
        <v>202</v>
      </c>
      <c r="B58" s="41"/>
      <c r="C58" s="42">
        <v>2495</v>
      </c>
      <c r="D58" s="42"/>
      <c r="E58" s="42"/>
      <c r="F58" s="42"/>
      <c r="G58" s="42"/>
      <c r="H58" s="43"/>
      <c r="I58" s="78"/>
      <c r="J58" s="46">
        <f t="shared" si="3"/>
        <v>2495</v>
      </c>
      <c r="K58" s="45"/>
      <c r="L58" s="44">
        <f t="shared" si="2"/>
        <v>2495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">
      <c r="A59" s="12" t="s">
        <v>66</v>
      </c>
      <c r="B59" s="86"/>
      <c r="C59" s="87"/>
      <c r="D59" s="87"/>
      <c r="E59" s="87"/>
      <c r="F59" s="87"/>
      <c r="G59" s="87"/>
      <c r="H59" s="88"/>
      <c r="I59" s="89">
        <v>1256</v>
      </c>
      <c r="J59" s="46">
        <f t="shared" si="3"/>
        <v>1256</v>
      </c>
      <c r="K59" s="84"/>
      <c r="L59" s="44">
        <f t="shared" si="2"/>
        <v>1256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">
      <c r="A60" s="6" t="s">
        <v>67</v>
      </c>
      <c r="B60" s="41">
        <v>163</v>
      </c>
      <c r="C60" s="42"/>
      <c r="D60" s="42">
        <v>674</v>
      </c>
      <c r="E60" s="42">
        <v>1352</v>
      </c>
      <c r="F60" s="42">
        <v>329</v>
      </c>
      <c r="G60" s="42"/>
      <c r="H60" s="43"/>
      <c r="I60" s="78">
        <v>1009</v>
      </c>
      <c r="J60" s="46">
        <f t="shared" si="3"/>
        <v>3527</v>
      </c>
      <c r="K60" s="45"/>
      <c r="L60" s="44">
        <f t="shared" si="2"/>
        <v>3527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 thickBot="1">
      <c r="A61" s="13" t="s">
        <v>70</v>
      </c>
      <c r="B61" s="90"/>
      <c r="C61" s="91">
        <v>3327</v>
      </c>
      <c r="D61" s="91">
        <v>4</v>
      </c>
      <c r="E61" s="91">
        <v>23</v>
      </c>
      <c r="F61" s="91">
        <v>107</v>
      </c>
      <c r="G61" s="91"/>
      <c r="H61" s="92"/>
      <c r="I61" s="93"/>
      <c r="J61" s="63">
        <f t="shared" si="3"/>
        <v>3461</v>
      </c>
      <c r="K61" s="94">
        <v>53</v>
      </c>
      <c r="L61" s="62">
        <f t="shared" si="2"/>
        <v>3514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">
      <c r="A62" s="95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">
      <c r="A63" s="95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">
      <c r="A64" s="95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">
      <c r="A65" s="95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">
      <c r="A66" s="96" t="s">
        <v>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">
      <c r="A67" s="96" t="s">
        <v>207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thickBot="1">
      <c r="A68" s="97"/>
      <c r="B68" s="97"/>
      <c r="C68" s="97"/>
      <c r="D68" s="97"/>
      <c r="E68" s="97"/>
      <c r="F68" s="97"/>
      <c r="G68" s="97"/>
      <c r="H68" s="97"/>
      <c r="I68" s="97"/>
      <c r="J68" s="98"/>
      <c r="K68" s="98"/>
      <c r="L68" s="9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thickBot="1">
      <c r="A69" s="23" t="s">
        <v>2</v>
      </c>
      <c r="B69" s="187" t="s">
        <v>3</v>
      </c>
      <c r="C69" s="188"/>
      <c r="D69" s="188"/>
      <c r="E69" s="188"/>
      <c r="F69" s="188"/>
      <c r="G69" s="188"/>
      <c r="H69" s="188"/>
      <c r="I69" s="188"/>
      <c r="J69" s="189"/>
      <c r="K69" s="18" t="s">
        <v>14</v>
      </c>
      <c r="L69" s="18" t="s">
        <v>13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thickBot="1">
      <c r="A70" s="181" t="s">
        <v>4</v>
      </c>
      <c r="B70" s="190" t="s">
        <v>5</v>
      </c>
      <c r="C70" s="191" t="s">
        <v>6</v>
      </c>
      <c r="D70" s="192" t="s">
        <v>7</v>
      </c>
      <c r="E70" s="191" t="s">
        <v>8</v>
      </c>
      <c r="F70" s="192" t="s">
        <v>9</v>
      </c>
      <c r="G70" s="191" t="s">
        <v>10</v>
      </c>
      <c r="H70" s="192" t="s">
        <v>11</v>
      </c>
      <c r="I70" s="193" t="s">
        <v>12</v>
      </c>
      <c r="J70" s="23" t="s">
        <v>13</v>
      </c>
      <c r="K70" s="194"/>
      <c r="L70" s="25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 thickBot="1">
      <c r="A71" s="182" t="s">
        <v>71</v>
      </c>
      <c r="B71" s="99"/>
      <c r="C71" s="100">
        <v>151</v>
      </c>
      <c r="D71" s="100"/>
      <c r="E71" s="100"/>
      <c r="F71" s="100"/>
      <c r="G71" s="100"/>
      <c r="H71" s="100"/>
      <c r="I71" s="101">
        <v>185</v>
      </c>
      <c r="J71" s="58">
        <f>I71+H71+G71+F71+E71+D71+C71+B71</f>
        <v>336</v>
      </c>
      <c r="K71" s="102"/>
      <c r="L71" s="58">
        <f aca="true" t="shared" si="4" ref="L71:L102">SUM(J71:K71)</f>
        <v>336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">
      <c r="A72" s="6" t="s">
        <v>79</v>
      </c>
      <c r="B72" s="103"/>
      <c r="C72" s="85"/>
      <c r="D72" s="85"/>
      <c r="E72" s="85">
        <v>67</v>
      </c>
      <c r="F72" s="85"/>
      <c r="G72" s="85"/>
      <c r="H72" s="85"/>
      <c r="I72" s="61"/>
      <c r="J72" s="46">
        <f aca="true" t="shared" si="5" ref="J72:J102">I72+H72+G72+F72+E72+D72+C72+B72</f>
        <v>67</v>
      </c>
      <c r="K72" s="104"/>
      <c r="L72" s="46">
        <f t="shared" si="4"/>
        <v>67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>
      <c r="A73" s="6" t="s">
        <v>169</v>
      </c>
      <c r="B73" s="103"/>
      <c r="C73" s="85"/>
      <c r="D73" s="85"/>
      <c r="E73" s="85">
        <v>17</v>
      </c>
      <c r="F73" s="85"/>
      <c r="G73" s="85"/>
      <c r="H73" s="85"/>
      <c r="I73" s="61"/>
      <c r="J73" s="46">
        <f t="shared" si="5"/>
        <v>17</v>
      </c>
      <c r="K73" s="104"/>
      <c r="L73" s="46">
        <f t="shared" si="4"/>
        <v>17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>
      <c r="A74" s="6" t="s">
        <v>72</v>
      </c>
      <c r="B74" s="103">
        <v>610</v>
      </c>
      <c r="C74" s="85"/>
      <c r="D74" s="85">
        <v>7478</v>
      </c>
      <c r="E74" s="85">
        <v>2185</v>
      </c>
      <c r="F74" s="85">
        <v>2286</v>
      </c>
      <c r="G74" s="85"/>
      <c r="H74" s="85"/>
      <c r="I74" s="61">
        <v>2101</v>
      </c>
      <c r="J74" s="46">
        <f t="shared" si="5"/>
        <v>14660</v>
      </c>
      <c r="K74" s="104"/>
      <c r="L74" s="46">
        <f t="shared" si="4"/>
        <v>14660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>
      <c r="A75" s="6" t="s">
        <v>74</v>
      </c>
      <c r="B75" s="103"/>
      <c r="C75" s="85">
        <v>696</v>
      </c>
      <c r="D75" s="85"/>
      <c r="E75" s="85"/>
      <c r="F75" s="85"/>
      <c r="G75" s="85"/>
      <c r="H75" s="85"/>
      <c r="I75" s="61"/>
      <c r="J75" s="46">
        <f t="shared" si="5"/>
        <v>696</v>
      </c>
      <c r="K75" s="104"/>
      <c r="L75" s="46">
        <f t="shared" si="4"/>
        <v>696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>
      <c r="A76" s="6" t="s">
        <v>73</v>
      </c>
      <c r="B76" s="103"/>
      <c r="C76" s="85"/>
      <c r="D76" s="85"/>
      <c r="E76" s="85">
        <v>162</v>
      </c>
      <c r="F76" s="85"/>
      <c r="G76" s="85"/>
      <c r="H76" s="85"/>
      <c r="I76" s="61"/>
      <c r="J76" s="46">
        <f t="shared" si="5"/>
        <v>162</v>
      </c>
      <c r="K76" s="104"/>
      <c r="L76" s="46">
        <f t="shared" si="4"/>
        <v>162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>
      <c r="A77" s="6" t="s">
        <v>75</v>
      </c>
      <c r="B77" s="105"/>
      <c r="C77" s="106"/>
      <c r="D77" s="106"/>
      <c r="E77" s="106">
        <v>1</v>
      </c>
      <c r="F77" s="106"/>
      <c r="G77" s="106"/>
      <c r="H77" s="106"/>
      <c r="I77" s="107"/>
      <c r="J77" s="46">
        <f t="shared" si="5"/>
        <v>1</v>
      </c>
      <c r="K77" s="84"/>
      <c r="L77" s="46">
        <f t="shared" si="4"/>
        <v>1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>
      <c r="A78" s="183" t="s">
        <v>77</v>
      </c>
      <c r="B78" s="105"/>
      <c r="C78" s="106"/>
      <c r="D78" s="106"/>
      <c r="E78" s="106"/>
      <c r="F78" s="106"/>
      <c r="G78" s="106"/>
      <c r="H78" s="106"/>
      <c r="I78" s="107">
        <v>951</v>
      </c>
      <c r="J78" s="46">
        <f t="shared" si="5"/>
        <v>951</v>
      </c>
      <c r="K78" s="84"/>
      <c r="L78" s="46">
        <f t="shared" si="4"/>
        <v>951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>
      <c r="A79" s="12" t="s">
        <v>170</v>
      </c>
      <c r="B79" s="105"/>
      <c r="C79" s="106"/>
      <c r="D79" s="106"/>
      <c r="E79" s="106"/>
      <c r="F79" s="106"/>
      <c r="G79" s="106"/>
      <c r="H79" s="106"/>
      <c r="I79" s="107">
        <v>2439</v>
      </c>
      <c r="J79" s="46">
        <f t="shared" si="5"/>
        <v>2439</v>
      </c>
      <c r="K79" s="84"/>
      <c r="L79" s="46">
        <f t="shared" si="4"/>
        <v>2439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>
      <c r="A80" s="12" t="s">
        <v>83</v>
      </c>
      <c r="B80" s="105"/>
      <c r="C80" s="106"/>
      <c r="D80" s="106">
        <v>851</v>
      </c>
      <c r="E80" s="106"/>
      <c r="F80" s="106"/>
      <c r="G80" s="106"/>
      <c r="H80" s="106"/>
      <c r="I80" s="107">
        <v>2623</v>
      </c>
      <c r="J80" s="46">
        <f t="shared" si="5"/>
        <v>3474</v>
      </c>
      <c r="K80" s="84"/>
      <c r="L80" s="46">
        <f t="shared" si="4"/>
        <v>3474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thickBot="1">
      <c r="A81" s="13" t="s">
        <v>84</v>
      </c>
      <c r="B81" s="108"/>
      <c r="C81" s="109"/>
      <c r="D81" s="109">
        <v>896</v>
      </c>
      <c r="E81" s="109"/>
      <c r="F81" s="109"/>
      <c r="G81" s="109"/>
      <c r="H81" s="109"/>
      <c r="I81" s="110"/>
      <c r="J81" s="63">
        <f t="shared" si="5"/>
        <v>896</v>
      </c>
      <c r="K81" s="111">
        <v>50712</v>
      </c>
      <c r="L81" s="63">
        <f t="shared" si="4"/>
        <v>51608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thickBot="1">
      <c r="A82" s="184" t="s">
        <v>85</v>
      </c>
      <c r="B82" s="112">
        <f>SUM(B74:B81)</f>
        <v>610</v>
      </c>
      <c r="C82" s="112">
        <f>SUM(C72:C81)</f>
        <v>696</v>
      </c>
      <c r="D82" s="112">
        <f>SUM(D72:D81)</f>
        <v>9225</v>
      </c>
      <c r="E82" s="112">
        <f>SUM(E72:E81)</f>
        <v>2432</v>
      </c>
      <c r="F82" s="112">
        <f>SUM(F72:F81)</f>
        <v>2286</v>
      </c>
      <c r="G82" s="112"/>
      <c r="H82" s="112"/>
      <c r="I82" s="113">
        <f>SUM(I72:I81)</f>
        <v>8114</v>
      </c>
      <c r="J82" s="58">
        <f t="shared" si="5"/>
        <v>23363</v>
      </c>
      <c r="K82" s="114">
        <f>SUM(K72:K81)</f>
        <v>50712</v>
      </c>
      <c r="L82" s="58">
        <f t="shared" si="4"/>
        <v>74075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>
      <c r="A83" s="7" t="s">
        <v>86</v>
      </c>
      <c r="B83" s="115">
        <v>453</v>
      </c>
      <c r="C83" s="116"/>
      <c r="D83" s="116">
        <v>14</v>
      </c>
      <c r="E83" s="116">
        <v>1326</v>
      </c>
      <c r="F83" s="116"/>
      <c r="G83" s="116"/>
      <c r="H83" s="117"/>
      <c r="I83" s="118">
        <v>1101</v>
      </c>
      <c r="J83" s="40">
        <f t="shared" si="5"/>
        <v>2894</v>
      </c>
      <c r="K83" s="119"/>
      <c r="L83" s="40">
        <f t="shared" si="4"/>
        <v>2894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>
      <c r="A84" s="6" t="s">
        <v>87</v>
      </c>
      <c r="B84" s="120"/>
      <c r="C84" s="106">
        <v>2092</v>
      </c>
      <c r="D84" s="106"/>
      <c r="E84" s="106"/>
      <c r="F84" s="106"/>
      <c r="G84" s="106"/>
      <c r="H84" s="107"/>
      <c r="I84" s="121"/>
      <c r="J84" s="46">
        <f t="shared" si="5"/>
        <v>2092</v>
      </c>
      <c r="K84" s="84"/>
      <c r="L84" s="46">
        <f t="shared" si="4"/>
        <v>2092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>
      <c r="A85" s="6" t="s">
        <v>88</v>
      </c>
      <c r="B85" s="120"/>
      <c r="C85" s="106"/>
      <c r="D85" s="106">
        <v>711</v>
      </c>
      <c r="E85" s="106">
        <v>1041</v>
      </c>
      <c r="F85" s="106">
        <v>83</v>
      </c>
      <c r="G85" s="106"/>
      <c r="H85" s="107"/>
      <c r="I85" s="121">
        <v>1103</v>
      </c>
      <c r="J85" s="46">
        <f t="shared" si="5"/>
        <v>2938</v>
      </c>
      <c r="K85" s="84"/>
      <c r="L85" s="46">
        <f t="shared" si="4"/>
        <v>2938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>
      <c r="A86" s="6" t="s">
        <v>171</v>
      </c>
      <c r="B86" s="120"/>
      <c r="C86" s="106">
        <v>1411</v>
      </c>
      <c r="D86" s="106"/>
      <c r="E86" s="106"/>
      <c r="F86" s="106"/>
      <c r="G86" s="106"/>
      <c r="H86" s="107"/>
      <c r="I86" s="121"/>
      <c r="J86" s="46">
        <f t="shared" si="5"/>
        <v>1411</v>
      </c>
      <c r="K86" s="84"/>
      <c r="L86" s="46">
        <f t="shared" si="4"/>
        <v>1411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>
      <c r="A87" s="6" t="s">
        <v>172</v>
      </c>
      <c r="B87" s="120"/>
      <c r="C87" s="106"/>
      <c r="D87" s="106"/>
      <c r="E87" s="106"/>
      <c r="F87" s="106">
        <v>83</v>
      </c>
      <c r="G87" s="106"/>
      <c r="H87" s="107"/>
      <c r="I87" s="121"/>
      <c r="J87" s="46">
        <f t="shared" si="5"/>
        <v>83</v>
      </c>
      <c r="K87" s="84"/>
      <c r="L87" s="46">
        <f t="shared" si="4"/>
        <v>83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>
      <c r="A88" s="6" t="s">
        <v>89</v>
      </c>
      <c r="B88" s="120"/>
      <c r="C88" s="106">
        <v>585</v>
      </c>
      <c r="D88" s="106"/>
      <c r="E88" s="106">
        <v>51</v>
      </c>
      <c r="F88" s="106"/>
      <c r="G88" s="106"/>
      <c r="H88" s="107"/>
      <c r="I88" s="121"/>
      <c r="J88" s="46">
        <f t="shared" si="5"/>
        <v>636</v>
      </c>
      <c r="K88" s="84"/>
      <c r="L88" s="46">
        <f t="shared" si="4"/>
        <v>636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>
      <c r="A89" s="6" t="s">
        <v>92</v>
      </c>
      <c r="B89" s="120"/>
      <c r="C89" s="106"/>
      <c r="D89" s="106"/>
      <c r="E89" s="106"/>
      <c r="F89" s="106"/>
      <c r="G89" s="106"/>
      <c r="H89" s="107"/>
      <c r="I89" s="121"/>
      <c r="J89" s="46">
        <f t="shared" si="5"/>
        <v>0</v>
      </c>
      <c r="K89" s="84">
        <v>140398</v>
      </c>
      <c r="L89" s="46">
        <f t="shared" si="4"/>
        <v>140398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>
      <c r="A90" s="6" t="s">
        <v>212</v>
      </c>
      <c r="B90" s="120">
        <v>444</v>
      </c>
      <c r="C90" s="106"/>
      <c r="D90" s="106"/>
      <c r="E90" s="106"/>
      <c r="F90" s="106"/>
      <c r="G90" s="106"/>
      <c r="H90" s="107"/>
      <c r="I90" s="121"/>
      <c r="J90" s="46">
        <f t="shared" si="5"/>
        <v>444</v>
      </c>
      <c r="K90" s="84"/>
      <c r="L90" s="46">
        <f t="shared" si="4"/>
        <v>444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>
      <c r="A91" s="6" t="s">
        <v>93</v>
      </c>
      <c r="B91" s="120"/>
      <c r="C91" s="106"/>
      <c r="D91" s="106"/>
      <c r="E91" s="106"/>
      <c r="F91" s="106"/>
      <c r="G91" s="106"/>
      <c r="H91" s="107"/>
      <c r="I91" s="121">
        <v>1092</v>
      </c>
      <c r="J91" s="46">
        <f t="shared" si="5"/>
        <v>1092</v>
      </c>
      <c r="K91" s="84"/>
      <c r="L91" s="46">
        <f t="shared" si="4"/>
        <v>1092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>
      <c r="A92" s="6" t="s">
        <v>94</v>
      </c>
      <c r="B92" s="120"/>
      <c r="C92" s="106">
        <v>3102</v>
      </c>
      <c r="D92" s="106">
        <v>47</v>
      </c>
      <c r="E92" s="106"/>
      <c r="F92" s="106">
        <v>51</v>
      </c>
      <c r="G92" s="106"/>
      <c r="H92" s="107"/>
      <c r="I92" s="121"/>
      <c r="J92" s="46">
        <f t="shared" si="5"/>
        <v>3200</v>
      </c>
      <c r="K92" s="84">
        <v>8</v>
      </c>
      <c r="L92" s="46">
        <f t="shared" si="4"/>
        <v>3208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>
      <c r="A93" s="6" t="s">
        <v>95</v>
      </c>
      <c r="B93" s="120"/>
      <c r="C93" s="106"/>
      <c r="D93" s="106"/>
      <c r="E93" s="106">
        <v>1974</v>
      </c>
      <c r="F93" s="106">
        <v>932</v>
      </c>
      <c r="G93" s="106"/>
      <c r="H93" s="107"/>
      <c r="I93" s="121">
        <v>2247</v>
      </c>
      <c r="J93" s="46">
        <f t="shared" si="5"/>
        <v>5153</v>
      </c>
      <c r="K93" s="84"/>
      <c r="L93" s="46">
        <f t="shared" si="4"/>
        <v>5153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>
      <c r="A94" s="6" t="s">
        <v>96</v>
      </c>
      <c r="B94" s="120"/>
      <c r="C94" s="106">
        <v>3346</v>
      </c>
      <c r="D94" s="106"/>
      <c r="E94" s="106"/>
      <c r="F94" s="106"/>
      <c r="G94" s="106"/>
      <c r="H94" s="107"/>
      <c r="I94" s="121"/>
      <c r="J94" s="46">
        <f t="shared" si="5"/>
        <v>3346</v>
      </c>
      <c r="K94" s="84">
        <v>18</v>
      </c>
      <c r="L94" s="46">
        <f t="shared" si="4"/>
        <v>3364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>
      <c r="A95" s="6" t="s">
        <v>213</v>
      </c>
      <c r="B95" s="120"/>
      <c r="C95" s="106"/>
      <c r="D95" s="106"/>
      <c r="E95" s="106">
        <v>160</v>
      </c>
      <c r="F95" s="106"/>
      <c r="G95" s="106"/>
      <c r="H95" s="107"/>
      <c r="I95" s="121"/>
      <c r="J95" s="46">
        <f t="shared" si="5"/>
        <v>160</v>
      </c>
      <c r="K95" s="84"/>
      <c r="L95" s="46">
        <f t="shared" si="4"/>
        <v>160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>
      <c r="A96" s="6" t="s">
        <v>98</v>
      </c>
      <c r="B96" s="120">
        <v>258</v>
      </c>
      <c r="C96" s="106"/>
      <c r="D96" s="106">
        <v>778</v>
      </c>
      <c r="E96" s="106">
        <v>859</v>
      </c>
      <c r="F96" s="106">
        <v>731</v>
      </c>
      <c r="G96" s="106"/>
      <c r="H96" s="107">
        <v>160</v>
      </c>
      <c r="I96" s="121">
        <v>2849</v>
      </c>
      <c r="J96" s="46">
        <f t="shared" si="5"/>
        <v>5635</v>
      </c>
      <c r="K96" s="84">
        <v>411</v>
      </c>
      <c r="L96" s="46">
        <f t="shared" si="4"/>
        <v>6046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>
      <c r="A97" s="185" t="s">
        <v>99</v>
      </c>
      <c r="B97" s="80"/>
      <c r="C97" s="81">
        <v>3698</v>
      </c>
      <c r="D97" s="81">
        <v>438</v>
      </c>
      <c r="E97" s="81">
        <v>65</v>
      </c>
      <c r="F97" s="81">
        <v>360</v>
      </c>
      <c r="G97" s="81"/>
      <c r="H97" s="82"/>
      <c r="I97" s="121"/>
      <c r="J97" s="46">
        <f t="shared" si="5"/>
        <v>4561</v>
      </c>
      <c r="K97" s="122">
        <v>45</v>
      </c>
      <c r="L97" s="46">
        <f t="shared" si="4"/>
        <v>4606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>
      <c r="A98" s="6" t="s">
        <v>100</v>
      </c>
      <c r="B98" s="120"/>
      <c r="C98" s="107"/>
      <c r="D98" s="85">
        <v>1792</v>
      </c>
      <c r="E98" s="120">
        <v>187</v>
      </c>
      <c r="F98" s="106">
        <v>247</v>
      </c>
      <c r="G98" s="106"/>
      <c r="H98" s="107"/>
      <c r="I98" s="121"/>
      <c r="J98" s="46">
        <f t="shared" si="5"/>
        <v>2226</v>
      </c>
      <c r="K98" s="84">
        <v>270</v>
      </c>
      <c r="L98" s="46">
        <f t="shared" si="4"/>
        <v>2496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thickBot="1">
      <c r="A99" s="182" t="s">
        <v>187</v>
      </c>
      <c r="B99" s="123"/>
      <c r="C99" s="124">
        <v>1324</v>
      </c>
      <c r="D99" s="125"/>
      <c r="E99" s="124">
        <v>178</v>
      </c>
      <c r="F99" s="126"/>
      <c r="G99" s="124"/>
      <c r="H99" s="127"/>
      <c r="I99" s="128"/>
      <c r="J99" s="129">
        <f t="shared" si="5"/>
        <v>1502</v>
      </c>
      <c r="K99" s="130"/>
      <c r="L99" s="129">
        <f t="shared" si="4"/>
        <v>1502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>
      <c r="A100" s="7" t="s">
        <v>101</v>
      </c>
      <c r="B100" s="131"/>
      <c r="C100" s="132"/>
      <c r="D100" s="132">
        <v>1745</v>
      </c>
      <c r="E100" s="132"/>
      <c r="F100" s="132">
        <v>603</v>
      </c>
      <c r="G100" s="132"/>
      <c r="H100" s="133"/>
      <c r="I100" s="134"/>
      <c r="J100" s="40">
        <f t="shared" si="5"/>
        <v>2348</v>
      </c>
      <c r="K100" s="135"/>
      <c r="L100" s="136">
        <f t="shared" si="4"/>
        <v>2348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thickBot="1">
      <c r="A101" s="186" t="s">
        <v>104</v>
      </c>
      <c r="B101" s="137"/>
      <c r="C101" s="138"/>
      <c r="D101" s="139"/>
      <c r="E101" s="138"/>
      <c r="F101" s="139"/>
      <c r="G101" s="138"/>
      <c r="H101" s="140"/>
      <c r="I101" s="138">
        <v>1522</v>
      </c>
      <c r="J101" s="63">
        <f t="shared" si="5"/>
        <v>1522</v>
      </c>
      <c r="K101" s="141"/>
      <c r="L101" s="142">
        <f t="shared" si="4"/>
        <v>1522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thickBot="1">
      <c r="A102" s="8" t="s">
        <v>105</v>
      </c>
      <c r="B102" s="143"/>
      <c r="C102" s="143"/>
      <c r="D102" s="143">
        <f>SUM(D100:D101)</f>
        <v>1745</v>
      </c>
      <c r="E102" s="143"/>
      <c r="F102" s="143">
        <f>SUM(F100:F101)</f>
        <v>603</v>
      </c>
      <c r="G102" s="143"/>
      <c r="H102" s="143"/>
      <c r="I102" s="144">
        <f>SUM(I100:I101)</f>
        <v>1522</v>
      </c>
      <c r="J102" s="58">
        <f t="shared" si="5"/>
        <v>3870</v>
      </c>
      <c r="K102" s="114"/>
      <c r="L102" s="58">
        <f t="shared" si="4"/>
        <v>3870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>
      <c r="A103" s="208" t="s">
        <v>219</v>
      </c>
      <c r="B103" s="208"/>
      <c r="C103" s="208"/>
      <c r="D103" s="146"/>
      <c r="E103" s="146"/>
      <c r="F103" s="146"/>
      <c r="G103" s="146"/>
      <c r="H103" s="146"/>
      <c r="I103" s="146"/>
      <c r="J103" s="146"/>
      <c r="K103" s="146"/>
      <c r="L103" s="146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>
      <c r="A104" s="145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>
      <c r="A105" s="147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>
      <c r="A106" s="96" t="s">
        <v>106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>
      <c r="A107" s="96" t="s">
        <v>207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.75" thickBo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thickBot="1">
      <c r="A109" s="23" t="s">
        <v>2</v>
      </c>
      <c r="B109" s="187" t="s">
        <v>3</v>
      </c>
      <c r="C109" s="188"/>
      <c r="D109" s="188"/>
      <c r="E109" s="188"/>
      <c r="F109" s="188"/>
      <c r="G109" s="188"/>
      <c r="H109" s="188"/>
      <c r="I109" s="188"/>
      <c r="J109" s="189"/>
      <c r="K109" s="18" t="s">
        <v>14</v>
      </c>
      <c r="L109" s="18" t="s">
        <v>13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 thickBot="1">
      <c r="A110" s="181" t="s">
        <v>4</v>
      </c>
      <c r="B110" s="198" t="s">
        <v>5</v>
      </c>
      <c r="C110" s="199" t="s">
        <v>6</v>
      </c>
      <c r="D110" s="199" t="s">
        <v>7</v>
      </c>
      <c r="E110" s="199" t="s">
        <v>107</v>
      </c>
      <c r="F110" s="199" t="s">
        <v>9</v>
      </c>
      <c r="G110" s="199" t="s">
        <v>10</v>
      </c>
      <c r="H110" s="199" t="s">
        <v>11</v>
      </c>
      <c r="I110" s="200" t="s">
        <v>12</v>
      </c>
      <c r="J110" s="201" t="s">
        <v>13</v>
      </c>
      <c r="K110" s="202"/>
      <c r="L110" s="25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>
      <c r="A111" s="195" t="s">
        <v>108</v>
      </c>
      <c r="B111" s="115"/>
      <c r="C111" s="116"/>
      <c r="D111" s="116"/>
      <c r="E111" s="116">
        <v>3090</v>
      </c>
      <c r="F111" s="116">
        <v>1800</v>
      </c>
      <c r="G111" s="116"/>
      <c r="H111" s="116"/>
      <c r="I111" s="117">
        <v>2535</v>
      </c>
      <c r="J111" s="40">
        <f>I111+H111+G111+F111+E111+D111+C111+B111</f>
        <v>7425</v>
      </c>
      <c r="K111" s="149"/>
      <c r="L111" s="40">
        <f aca="true" t="shared" si="6" ref="L111:L136">SUM(J111:K111)</f>
        <v>7425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>
      <c r="A112" s="6" t="s">
        <v>109</v>
      </c>
      <c r="B112" s="120"/>
      <c r="C112" s="106">
        <v>2586</v>
      </c>
      <c r="D112" s="106"/>
      <c r="E112" s="106"/>
      <c r="F112" s="106"/>
      <c r="G112" s="106"/>
      <c r="H112" s="106"/>
      <c r="I112" s="107"/>
      <c r="J112" s="46">
        <f aca="true" t="shared" si="7" ref="J112:J136">I112+H112+G112+F112+E112+D112+C112+B112</f>
        <v>2586</v>
      </c>
      <c r="K112" s="84"/>
      <c r="L112" s="46">
        <f t="shared" si="6"/>
        <v>2586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>
      <c r="A113" s="6" t="s">
        <v>111</v>
      </c>
      <c r="B113" s="120"/>
      <c r="C113" s="106"/>
      <c r="D113" s="106"/>
      <c r="E113" s="106"/>
      <c r="F113" s="106"/>
      <c r="G113" s="106"/>
      <c r="H113" s="106"/>
      <c r="I113" s="107">
        <v>2803</v>
      </c>
      <c r="J113" s="46">
        <f t="shared" si="7"/>
        <v>2803</v>
      </c>
      <c r="K113" s="84"/>
      <c r="L113" s="46">
        <f t="shared" si="6"/>
        <v>2803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>
      <c r="A114" s="6" t="s">
        <v>114</v>
      </c>
      <c r="B114" s="120"/>
      <c r="C114" s="106"/>
      <c r="D114" s="106"/>
      <c r="E114" s="106">
        <v>3213</v>
      </c>
      <c r="F114" s="106"/>
      <c r="G114" s="106"/>
      <c r="H114" s="106"/>
      <c r="I114" s="107"/>
      <c r="J114" s="46">
        <f t="shared" si="7"/>
        <v>3213</v>
      </c>
      <c r="K114" s="84"/>
      <c r="L114" s="46">
        <f t="shared" si="6"/>
        <v>3213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>
      <c r="A115" s="6" t="s">
        <v>115</v>
      </c>
      <c r="B115" s="120"/>
      <c r="C115" s="106">
        <v>3415</v>
      </c>
      <c r="D115" s="106"/>
      <c r="E115" s="106"/>
      <c r="F115" s="106"/>
      <c r="G115" s="106"/>
      <c r="H115" s="106"/>
      <c r="I115" s="107"/>
      <c r="J115" s="46">
        <f t="shared" si="7"/>
        <v>3415</v>
      </c>
      <c r="K115" s="84"/>
      <c r="L115" s="46">
        <f t="shared" si="6"/>
        <v>3415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>
      <c r="A116" s="6" t="s">
        <v>117</v>
      </c>
      <c r="B116" s="120"/>
      <c r="C116" s="106">
        <v>12129</v>
      </c>
      <c r="D116" s="106">
        <v>10208</v>
      </c>
      <c r="E116" s="106">
        <v>6747</v>
      </c>
      <c r="F116" s="106">
        <v>10546</v>
      </c>
      <c r="G116" s="106"/>
      <c r="H116" s="106"/>
      <c r="I116" s="107"/>
      <c r="J116" s="46">
        <f t="shared" si="7"/>
        <v>39630</v>
      </c>
      <c r="K116" s="84">
        <v>149313</v>
      </c>
      <c r="L116" s="46">
        <f t="shared" si="6"/>
        <v>188943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>
      <c r="A117" s="6" t="s">
        <v>118</v>
      </c>
      <c r="B117" s="120"/>
      <c r="C117" s="106"/>
      <c r="D117" s="106"/>
      <c r="E117" s="106"/>
      <c r="F117" s="106"/>
      <c r="G117" s="106"/>
      <c r="H117" s="106"/>
      <c r="I117" s="107">
        <v>679</v>
      </c>
      <c r="J117" s="46">
        <f t="shared" si="7"/>
        <v>679</v>
      </c>
      <c r="K117" s="84"/>
      <c r="L117" s="46">
        <f t="shared" si="6"/>
        <v>679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>
      <c r="A118" s="6" t="s">
        <v>119</v>
      </c>
      <c r="B118" s="120"/>
      <c r="C118" s="106"/>
      <c r="D118" s="106"/>
      <c r="E118" s="106"/>
      <c r="F118" s="106"/>
      <c r="G118" s="106"/>
      <c r="H118" s="106"/>
      <c r="I118" s="107">
        <v>98</v>
      </c>
      <c r="J118" s="46">
        <f t="shared" si="7"/>
        <v>98</v>
      </c>
      <c r="K118" s="84"/>
      <c r="L118" s="46">
        <f t="shared" si="6"/>
        <v>98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>
      <c r="A119" s="6" t="s">
        <v>120</v>
      </c>
      <c r="B119" s="120"/>
      <c r="C119" s="106"/>
      <c r="D119" s="106"/>
      <c r="E119" s="106"/>
      <c r="F119" s="106"/>
      <c r="G119" s="106">
        <v>75</v>
      </c>
      <c r="H119" s="106"/>
      <c r="I119" s="107"/>
      <c r="J119" s="46">
        <f t="shared" si="7"/>
        <v>75</v>
      </c>
      <c r="K119" s="84"/>
      <c r="L119" s="46">
        <f t="shared" si="6"/>
        <v>75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>
      <c r="A120" s="6" t="s">
        <v>122</v>
      </c>
      <c r="B120" s="120"/>
      <c r="C120" s="106"/>
      <c r="D120" s="106">
        <v>111</v>
      </c>
      <c r="E120" s="106">
        <v>2523</v>
      </c>
      <c r="F120" s="106">
        <v>4057</v>
      </c>
      <c r="G120" s="106"/>
      <c r="H120" s="106">
        <v>64</v>
      </c>
      <c r="I120" s="107"/>
      <c r="J120" s="46">
        <f t="shared" si="7"/>
        <v>6755</v>
      </c>
      <c r="K120" s="84"/>
      <c r="L120" s="46">
        <f t="shared" si="6"/>
        <v>6755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>
      <c r="A121" s="6" t="s">
        <v>173</v>
      </c>
      <c r="B121" s="120"/>
      <c r="C121" s="106"/>
      <c r="D121" s="106"/>
      <c r="E121" s="106">
        <v>22</v>
      </c>
      <c r="F121" s="106"/>
      <c r="G121" s="106"/>
      <c r="H121" s="106"/>
      <c r="I121" s="107"/>
      <c r="J121" s="46">
        <f t="shared" si="7"/>
        <v>22</v>
      </c>
      <c r="K121" s="84"/>
      <c r="L121" s="46">
        <f t="shared" si="6"/>
        <v>22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>
      <c r="A122" s="6" t="s">
        <v>124</v>
      </c>
      <c r="B122" s="120">
        <v>216</v>
      </c>
      <c r="C122" s="106"/>
      <c r="D122" s="106"/>
      <c r="E122" s="106"/>
      <c r="F122" s="106"/>
      <c r="G122" s="106"/>
      <c r="H122" s="106"/>
      <c r="I122" s="107"/>
      <c r="J122" s="46">
        <f t="shared" si="7"/>
        <v>216</v>
      </c>
      <c r="K122" s="84"/>
      <c r="L122" s="46">
        <f t="shared" si="6"/>
        <v>216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>
      <c r="A123" s="6" t="s">
        <v>125</v>
      </c>
      <c r="B123" s="120"/>
      <c r="C123" s="106"/>
      <c r="D123" s="106">
        <v>1180</v>
      </c>
      <c r="E123" s="106">
        <v>422</v>
      </c>
      <c r="F123" s="106">
        <v>441</v>
      </c>
      <c r="G123" s="106"/>
      <c r="H123" s="106">
        <v>375</v>
      </c>
      <c r="I123" s="107">
        <v>1211</v>
      </c>
      <c r="J123" s="46">
        <f t="shared" si="7"/>
        <v>3629</v>
      </c>
      <c r="K123" s="84"/>
      <c r="L123" s="46">
        <f t="shared" si="6"/>
        <v>3629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>
      <c r="A124" s="6" t="s">
        <v>126</v>
      </c>
      <c r="B124" s="120"/>
      <c r="C124" s="106">
        <v>155</v>
      </c>
      <c r="D124" s="106"/>
      <c r="E124" s="106"/>
      <c r="F124" s="106"/>
      <c r="G124" s="106"/>
      <c r="H124" s="106"/>
      <c r="I124" s="107"/>
      <c r="J124" s="46">
        <f t="shared" si="7"/>
        <v>155</v>
      </c>
      <c r="K124" s="84"/>
      <c r="L124" s="46">
        <f t="shared" si="6"/>
        <v>155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>
      <c r="A125" s="6" t="s">
        <v>127</v>
      </c>
      <c r="B125" s="120"/>
      <c r="C125" s="106"/>
      <c r="D125" s="106"/>
      <c r="E125" s="106">
        <v>1047</v>
      </c>
      <c r="F125" s="106"/>
      <c r="G125" s="106"/>
      <c r="H125" s="106"/>
      <c r="I125" s="107"/>
      <c r="J125" s="46">
        <f t="shared" si="7"/>
        <v>1047</v>
      </c>
      <c r="K125" s="84"/>
      <c r="L125" s="46">
        <f t="shared" si="6"/>
        <v>1047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>
      <c r="A126" s="6" t="s">
        <v>128</v>
      </c>
      <c r="B126" s="120"/>
      <c r="C126" s="106"/>
      <c r="D126" s="106"/>
      <c r="E126" s="106">
        <v>2145</v>
      </c>
      <c r="F126" s="106"/>
      <c r="G126" s="106"/>
      <c r="H126" s="106"/>
      <c r="I126" s="107"/>
      <c r="J126" s="46">
        <f t="shared" si="7"/>
        <v>2145</v>
      </c>
      <c r="K126" s="84"/>
      <c r="L126" s="46">
        <f t="shared" si="6"/>
        <v>2145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>
      <c r="A127" s="6" t="s">
        <v>129</v>
      </c>
      <c r="B127" s="120">
        <v>33</v>
      </c>
      <c r="C127" s="106"/>
      <c r="D127" s="106"/>
      <c r="E127" s="106"/>
      <c r="F127" s="106"/>
      <c r="G127" s="106"/>
      <c r="H127" s="106"/>
      <c r="I127" s="107">
        <v>32</v>
      </c>
      <c r="J127" s="46">
        <f t="shared" si="7"/>
        <v>65</v>
      </c>
      <c r="K127" s="84"/>
      <c r="L127" s="46">
        <f t="shared" si="6"/>
        <v>65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>
      <c r="A128" s="6" t="s">
        <v>131</v>
      </c>
      <c r="B128" s="120"/>
      <c r="C128" s="106">
        <v>10</v>
      </c>
      <c r="D128" s="106"/>
      <c r="E128" s="106"/>
      <c r="F128" s="106"/>
      <c r="G128" s="106"/>
      <c r="H128" s="106"/>
      <c r="I128" s="107"/>
      <c r="J128" s="46">
        <f t="shared" si="7"/>
        <v>10</v>
      </c>
      <c r="K128" s="84"/>
      <c r="L128" s="46">
        <f t="shared" si="6"/>
        <v>10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thickBot="1">
      <c r="A129" s="195" t="s">
        <v>130</v>
      </c>
      <c r="B129" s="115"/>
      <c r="C129" s="116"/>
      <c r="D129" s="116"/>
      <c r="E129" s="116"/>
      <c r="F129" s="116"/>
      <c r="G129" s="116"/>
      <c r="H129" s="116"/>
      <c r="I129" s="127">
        <v>851</v>
      </c>
      <c r="J129" s="63">
        <f t="shared" si="7"/>
        <v>851</v>
      </c>
      <c r="K129" s="150"/>
      <c r="L129" s="63">
        <f t="shared" si="6"/>
        <v>851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>
      <c r="A130" s="7" t="s">
        <v>132</v>
      </c>
      <c r="B130" s="131">
        <v>1074</v>
      </c>
      <c r="C130" s="132"/>
      <c r="D130" s="132">
        <v>2694</v>
      </c>
      <c r="E130" s="132">
        <v>4682</v>
      </c>
      <c r="F130" s="132">
        <v>1041</v>
      </c>
      <c r="G130" s="132"/>
      <c r="H130" s="151">
        <v>235</v>
      </c>
      <c r="I130" s="118">
        <v>10604</v>
      </c>
      <c r="J130" s="40">
        <f t="shared" si="7"/>
        <v>20330</v>
      </c>
      <c r="K130" s="51">
        <v>1250</v>
      </c>
      <c r="L130" s="40">
        <f t="shared" si="6"/>
        <v>21580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thickBot="1">
      <c r="A131" s="6" t="s">
        <v>133</v>
      </c>
      <c r="B131" s="152"/>
      <c r="C131" s="153">
        <v>4813</v>
      </c>
      <c r="D131" s="153"/>
      <c r="E131" s="153"/>
      <c r="F131" s="153"/>
      <c r="G131" s="153"/>
      <c r="H131" s="154"/>
      <c r="I131" s="155"/>
      <c r="J131" s="63">
        <f t="shared" si="7"/>
        <v>4813</v>
      </c>
      <c r="K131" s="156"/>
      <c r="L131" s="63">
        <f t="shared" si="6"/>
        <v>4813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.75" thickBot="1">
      <c r="A132" s="8" t="s">
        <v>134</v>
      </c>
      <c r="B132" s="157">
        <f>SUM(B130:B131)</f>
        <v>1074</v>
      </c>
      <c r="C132" s="143">
        <f>SUM(C130:C131)</f>
        <v>4813</v>
      </c>
      <c r="D132" s="143">
        <f>SUM(D130:D131)</f>
        <v>2694</v>
      </c>
      <c r="E132" s="143">
        <f>SUM(E130:E131)</f>
        <v>4682</v>
      </c>
      <c r="F132" s="143">
        <f>SUM(F130:F131)</f>
        <v>1041</v>
      </c>
      <c r="G132" s="143"/>
      <c r="H132" s="143">
        <f>SUM(H130:H131)</f>
        <v>235</v>
      </c>
      <c r="I132" s="158">
        <f>SUM(I130:I131)</f>
        <v>10604</v>
      </c>
      <c r="J132" s="58">
        <f t="shared" si="7"/>
        <v>25143</v>
      </c>
      <c r="K132" s="114">
        <f>SUM(K130:K131)</f>
        <v>1250</v>
      </c>
      <c r="L132" s="58">
        <f t="shared" si="6"/>
        <v>26393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>
      <c r="A133" s="182" t="s">
        <v>135</v>
      </c>
      <c r="B133" s="123">
        <v>221</v>
      </c>
      <c r="C133" s="124"/>
      <c r="D133" s="126"/>
      <c r="E133" s="124">
        <v>746</v>
      </c>
      <c r="F133" s="126">
        <v>593</v>
      </c>
      <c r="G133" s="124"/>
      <c r="H133" s="126">
        <v>65</v>
      </c>
      <c r="I133" s="127">
        <v>2015</v>
      </c>
      <c r="J133" s="40">
        <f t="shared" si="7"/>
        <v>3640</v>
      </c>
      <c r="K133" s="130"/>
      <c r="L133" s="40">
        <f t="shared" si="6"/>
        <v>3640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.75" thickBot="1">
      <c r="A134" s="6" t="s">
        <v>136</v>
      </c>
      <c r="B134" s="120"/>
      <c r="C134" s="106">
        <v>1331</v>
      </c>
      <c r="D134" s="106">
        <v>1240</v>
      </c>
      <c r="E134" s="106"/>
      <c r="F134" s="106"/>
      <c r="G134" s="106"/>
      <c r="H134" s="106"/>
      <c r="I134" s="107"/>
      <c r="J134" s="46">
        <f t="shared" si="7"/>
        <v>2571</v>
      </c>
      <c r="K134" s="84"/>
      <c r="L134" s="46">
        <f t="shared" si="6"/>
        <v>2571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thickBot="1">
      <c r="A135" s="196" t="s">
        <v>138</v>
      </c>
      <c r="B135" s="159">
        <f>SUM(B133:B134)</f>
        <v>221</v>
      </c>
      <c r="C135" s="159">
        <f>SUM(C133:C134)</f>
        <v>1331</v>
      </c>
      <c r="D135" s="159">
        <f>SUM(D133:D134)</f>
        <v>1240</v>
      </c>
      <c r="E135" s="159">
        <f>SUM(E133:E134)</f>
        <v>746</v>
      </c>
      <c r="F135" s="159">
        <f>SUM(F133:F134)</f>
        <v>593</v>
      </c>
      <c r="G135" s="159"/>
      <c r="H135" s="159">
        <f>SUM(H133:H134)</f>
        <v>65</v>
      </c>
      <c r="I135" s="160">
        <f>SUM(I133:I134)</f>
        <v>2015</v>
      </c>
      <c r="J135" s="161">
        <f t="shared" si="7"/>
        <v>6211</v>
      </c>
      <c r="K135" s="162"/>
      <c r="L135" s="161">
        <f t="shared" si="6"/>
        <v>6211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thickBot="1" thickTop="1">
      <c r="A136" s="197" t="s">
        <v>139</v>
      </c>
      <c r="B136" s="163">
        <f>B11+B23+B35+B60+B82+B83+B90+B96+B99+B122+B127+B132+B135</f>
        <v>7263</v>
      </c>
      <c r="C136" s="163">
        <f>C8+C10+C23+C35+C40+C50+C53+C58+C61+C71+C82+C84+C86+C88+C92+C94+C97+C99+C112+C115+C116+C124+C128+C132+C135</f>
        <v>64328</v>
      </c>
      <c r="D136" s="163">
        <f>D10+D11+D23+D35+D41+D46+D48+D54+D55+D57+D60+D61+D82+D83+D85+D92+D96+D97+D98+D102+D116+D120+D123+D132+D135</f>
        <v>50746</v>
      </c>
      <c r="E136" s="163">
        <f>E9+E23+E35+E39+E41+E43+E48+E49+E50+E51+E57+E60+E61+E82+E83+E85+E88+E93+E95+E96+E97+E98+E99+E111+E114+E116+E120+E121+E123+E125+E126+E132+E135</f>
        <v>62824</v>
      </c>
      <c r="F136" s="163">
        <f>F9+F23+F41+F42+F44+F48+F52+F57+F60+F61+F82+F85+F87+F92+F93+F96+F97+F98+F102+F111+F116+F120+F123+F132+F135</f>
        <v>35843</v>
      </c>
      <c r="G136" s="163">
        <v>75</v>
      </c>
      <c r="H136" s="163">
        <f>H41+H45+H57+H96+H120+H123+H132+H135</f>
        <v>4079</v>
      </c>
      <c r="I136" s="164">
        <f>I11+I23+I35+I41+I48+I52+I56+I57+I59+I60+I71+I82+I83+I85+I91+I93+I96+I102+I111+I113+I117+I118+I123+I127+I129+I132+I135</f>
        <v>58620</v>
      </c>
      <c r="J136" s="165">
        <f t="shared" si="7"/>
        <v>283778</v>
      </c>
      <c r="K136" s="166">
        <f>K23+K41+K48+K53+K57+K61+K82+K89+K92+K94+K96+K97+K98+K116+K132</f>
        <v>436437</v>
      </c>
      <c r="L136" s="167">
        <f t="shared" si="6"/>
        <v>720215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>
      <c r="A137" s="168" t="s">
        <v>215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>
      <c r="A138" s="208" t="s">
        <v>219</v>
      </c>
      <c r="B138" s="208"/>
      <c r="C138" s="208"/>
      <c r="D138" s="146"/>
      <c r="E138" s="146"/>
      <c r="F138" s="146"/>
      <c r="G138" s="146"/>
      <c r="H138" s="146"/>
      <c r="I138" s="146"/>
      <c r="J138" s="146"/>
      <c r="K138" s="146"/>
      <c r="L138" s="146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>
      <c r="A139" s="29"/>
      <c r="B139" s="169"/>
      <c r="C139" s="169"/>
      <c r="D139" s="169"/>
      <c r="E139" s="169"/>
      <c r="F139" s="169"/>
      <c r="G139" s="169"/>
      <c r="H139" s="169"/>
      <c r="I139" s="169"/>
      <c r="J139" s="146"/>
      <c r="K139" s="146"/>
      <c r="L139" s="146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>
      <c r="A140" s="170"/>
      <c r="B140" s="171"/>
      <c r="C140" s="171"/>
      <c r="D140" s="171"/>
      <c r="E140" s="171"/>
      <c r="F140" s="171"/>
      <c r="G140" s="171"/>
      <c r="H140" s="171"/>
      <c r="I140" s="171"/>
      <c r="J140" s="148"/>
      <c r="K140" s="148"/>
      <c r="L140" s="148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>
      <c r="A141" s="172"/>
      <c r="B141" s="173"/>
      <c r="C141" s="173"/>
      <c r="D141" s="173"/>
      <c r="E141" s="173"/>
      <c r="F141" s="173"/>
      <c r="G141" s="173"/>
      <c r="H141" s="173"/>
      <c r="I141" s="173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>
      <c r="A142" s="95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>
      <c r="A143" s="96" t="s">
        <v>140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>
      <c r="A144" s="96" t="s">
        <v>207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thickBot="1">
      <c r="A145" s="97"/>
      <c r="B145" s="97"/>
      <c r="C145" s="97"/>
      <c r="D145" s="97"/>
      <c r="E145" s="97"/>
      <c r="F145" s="97"/>
      <c r="G145" s="97"/>
      <c r="H145" s="97"/>
      <c r="I145" s="97"/>
      <c r="J145" s="98"/>
      <c r="K145" s="98"/>
      <c r="L145" s="98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thickBot="1">
      <c r="A146" s="23" t="s">
        <v>141</v>
      </c>
      <c r="B146" s="187" t="s">
        <v>3</v>
      </c>
      <c r="C146" s="188"/>
      <c r="D146" s="188"/>
      <c r="E146" s="188"/>
      <c r="F146" s="188"/>
      <c r="G146" s="188"/>
      <c r="H146" s="188"/>
      <c r="I146" s="188"/>
      <c r="J146" s="188"/>
      <c r="K146" s="18" t="s">
        <v>14</v>
      </c>
      <c r="L146" s="18" t="s">
        <v>13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.75" thickBot="1">
      <c r="A147" s="181" t="s">
        <v>4</v>
      </c>
      <c r="B147" s="203" t="s">
        <v>5</v>
      </c>
      <c r="C147" s="204" t="s">
        <v>6</v>
      </c>
      <c r="D147" s="205" t="s">
        <v>7</v>
      </c>
      <c r="E147" s="204" t="s">
        <v>8</v>
      </c>
      <c r="F147" s="205" t="s">
        <v>9</v>
      </c>
      <c r="G147" s="204" t="s">
        <v>10</v>
      </c>
      <c r="H147" s="205" t="s">
        <v>11</v>
      </c>
      <c r="I147" s="206" t="s">
        <v>12</v>
      </c>
      <c r="J147" s="207" t="s">
        <v>13</v>
      </c>
      <c r="K147" s="202"/>
      <c r="L147" s="25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>
      <c r="A148" s="7" t="s">
        <v>142</v>
      </c>
      <c r="B148" s="174">
        <v>44</v>
      </c>
      <c r="C148" s="175"/>
      <c r="D148" s="175"/>
      <c r="E148" s="175"/>
      <c r="F148" s="175"/>
      <c r="G148" s="175"/>
      <c r="H148" s="175"/>
      <c r="I148" s="176"/>
      <c r="J148" s="40">
        <f>B148+C148+D148+E148+F148+G148+H148+I148</f>
        <v>44</v>
      </c>
      <c r="K148" s="149"/>
      <c r="L148" s="40">
        <f aca="true" t="shared" si="8" ref="L148:L165">SUM(J148:K148)</f>
        <v>44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>
      <c r="A149" s="195" t="s">
        <v>205</v>
      </c>
      <c r="B149" s="177"/>
      <c r="C149" s="178"/>
      <c r="D149" s="178"/>
      <c r="E149" s="178"/>
      <c r="F149" s="178"/>
      <c r="G149" s="178"/>
      <c r="H149" s="178"/>
      <c r="I149" s="179">
        <v>2807</v>
      </c>
      <c r="J149" s="46">
        <f aca="true" t="shared" si="9" ref="J149:J165">B149+C149+D149+E149+F149+G149+H149+I149</f>
        <v>2807</v>
      </c>
      <c r="K149" s="119"/>
      <c r="L149" s="46">
        <f t="shared" si="8"/>
        <v>2807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>
      <c r="A150" s="195" t="s">
        <v>174</v>
      </c>
      <c r="B150" s="177"/>
      <c r="C150" s="178"/>
      <c r="D150" s="178"/>
      <c r="E150" s="178"/>
      <c r="F150" s="178"/>
      <c r="G150" s="178"/>
      <c r="H150" s="178">
        <v>615</v>
      </c>
      <c r="I150" s="179"/>
      <c r="J150" s="46">
        <f t="shared" si="9"/>
        <v>615</v>
      </c>
      <c r="K150" s="119"/>
      <c r="L150" s="46">
        <f t="shared" si="8"/>
        <v>615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>
      <c r="A151" s="6" t="s">
        <v>143</v>
      </c>
      <c r="B151" s="86"/>
      <c r="C151" s="87">
        <v>3774</v>
      </c>
      <c r="D151" s="87">
        <v>4503</v>
      </c>
      <c r="E151" s="87">
        <v>365</v>
      </c>
      <c r="F151" s="87">
        <v>96</v>
      </c>
      <c r="G151" s="87">
        <v>4450</v>
      </c>
      <c r="H151" s="87">
        <v>3311</v>
      </c>
      <c r="I151" s="88"/>
      <c r="J151" s="46">
        <f t="shared" si="9"/>
        <v>16499</v>
      </c>
      <c r="K151" s="84"/>
      <c r="L151" s="46">
        <f t="shared" si="8"/>
        <v>16499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>
      <c r="A152" s="6" t="s">
        <v>144</v>
      </c>
      <c r="B152" s="86"/>
      <c r="C152" s="87"/>
      <c r="D152" s="87">
        <v>87</v>
      </c>
      <c r="E152" s="87">
        <v>3022</v>
      </c>
      <c r="F152" s="87">
        <v>4993</v>
      </c>
      <c r="G152" s="87">
        <v>2014</v>
      </c>
      <c r="H152" s="87"/>
      <c r="I152" s="88"/>
      <c r="J152" s="46">
        <f t="shared" si="9"/>
        <v>10116</v>
      </c>
      <c r="K152" s="84">
        <v>4435</v>
      </c>
      <c r="L152" s="46">
        <f t="shared" si="8"/>
        <v>14551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>
      <c r="A153" s="6" t="s">
        <v>175</v>
      </c>
      <c r="B153" s="86"/>
      <c r="C153" s="87"/>
      <c r="D153" s="87"/>
      <c r="E153" s="87">
        <v>230</v>
      </c>
      <c r="F153" s="87"/>
      <c r="G153" s="87"/>
      <c r="H153" s="87"/>
      <c r="I153" s="88"/>
      <c r="J153" s="46">
        <f t="shared" si="9"/>
        <v>230</v>
      </c>
      <c r="K153" s="84"/>
      <c r="L153" s="46">
        <f t="shared" si="8"/>
        <v>230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>
      <c r="A154" s="6" t="s">
        <v>206</v>
      </c>
      <c r="B154" s="86"/>
      <c r="C154" s="87">
        <v>17801</v>
      </c>
      <c r="D154" s="87"/>
      <c r="E154" s="87"/>
      <c r="F154" s="87"/>
      <c r="G154" s="87"/>
      <c r="H154" s="87"/>
      <c r="I154" s="88"/>
      <c r="J154" s="46">
        <f t="shared" si="9"/>
        <v>17801</v>
      </c>
      <c r="K154" s="84"/>
      <c r="L154" s="46">
        <f t="shared" si="8"/>
        <v>17801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>
      <c r="A155" s="6" t="s">
        <v>214</v>
      </c>
      <c r="B155" s="86"/>
      <c r="C155" s="87"/>
      <c r="D155" s="87"/>
      <c r="E155" s="87">
        <v>25</v>
      </c>
      <c r="F155" s="87"/>
      <c r="G155" s="87"/>
      <c r="H155" s="87"/>
      <c r="I155" s="88"/>
      <c r="J155" s="46">
        <f t="shared" si="9"/>
        <v>25</v>
      </c>
      <c r="K155" s="84"/>
      <c r="L155" s="46">
        <f t="shared" si="8"/>
        <v>25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>
      <c r="A156" s="6" t="s">
        <v>145</v>
      </c>
      <c r="B156" s="86"/>
      <c r="C156" s="87"/>
      <c r="D156" s="87"/>
      <c r="E156" s="87">
        <v>880</v>
      </c>
      <c r="F156" s="87">
        <v>279</v>
      </c>
      <c r="G156" s="87"/>
      <c r="H156" s="87"/>
      <c r="I156" s="88"/>
      <c r="J156" s="46">
        <f t="shared" si="9"/>
        <v>1159</v>
      </c>
      <c r="K156" s="84"/>
      <c r="L156" s="46">
        <f t="shared" si="8"/>
        <v>1159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>
      <c r="A157" s="6" t="s">
        <v>146</v>
      </c>
      <c r="B157" s="86"/>
      <c r="C157" s="87"/>
      <c r="D157" s="87"/>
      <c r="E157" s="87">
        <v>240</v>
      </c>
      <c r="F157" s="87"/>
      <c r="G157" s="87"/>
      <c r="H157" s="87"/>
      <c r="I157" s="88"/>
      <c r="J157" s="46">
        <f t="shared" si="9"/>
        <v>240</v>
      </c>
      <c r="K157" s="84"/>
      <c r="L157" s="46">
        <f t="shared" si="8"/>
        <v>240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>
      <c r="A158" s="6" t="s">
        <v>147</v>
      </c>
      <c r="B158" s="86"/>
      <c r="C158" s="87">
        <v>922</v>
      </c>
      <c r="D158" s="87">
        <v>71</v>
      </c>
      <c r="E158" s="87">
        <v>3008</v>
      </c>
      <c r="F158" s="87">
        <v>3657</v>
      </c>
      <c r="G158" s="87">
        <v>2129</v>
      </c>
      <c r="H158" s="87">
        <v>1298</v>
      </c>
      <c r="I158" s="88"/>
      <c r="J158" s="46">
        <f t="shared" si="9"/>
        <v>11085</v>
      </c>
      <c r="K158" s="84">
        <v>545</v>
      </c>
      <c r="L158" s="46">
        <f t="shared" si="8"/>
        <v>11630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>
      <c r="A159" s="6" t="s">
        <v>176</v>
      </c>
      <c r="B159" s="86"/>
      <c r="C159" s="87"/>
      <c r="D159" s="87"/>
      <c r="E159" s="87">
        <v>31</v>
      </c>
      <c r="F159" s="87"/>
      <c r="G159" s="87"/>
      <c r="H159" s="87"/>
      <c r="I159" s="88"/>
      <c r="J159" s="46">
        <f t="shared" si="9"/>
        <v>31</v>
      </c>
      <c r="K159" s="84"/>
      <c r="L159" s="46">
        <f t="shared" si="8"/>
        <v>31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>
      <c r="A160" s="6" t="s">
        <v>151</v>
      </c>
      <c r="B160" s="86"/>
      <c r="C160" s="87"/>
      <c r="D160" s="87"/>
      <c r="E160" s="87"/>
      <c r="F160" s="87"/>
      <c r="G160" s="87"/>
      <c r="H160" s="87">
        <v>4533</v>
      </c>
      <c r="I160" s="88"/>
      <c r="J160" s="46">
        <f t="shared" si="9"/>
        <v>4533</v>
      </c>
      <c r="K160" s="84"/>
      <c r="L160" s="46">
        <f t="shared" si="8"/>
        <v>4533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>
      <c r="A161" s="6" t="s">
        <v>153</v>
      </c>
      <c r="B161" s="86"/>
      <c r="C161" s="87"/>
      <c r="D161" s="87"/>
      <c r="E161" s="87"/>
      <c r="F161" s="87"/>
      <c r="G161" s="87"/>
      <c r="H161" s="87">
        <v>1435</v>
      </c>
      <c r="I161" s="88"/>
      <c r="J161" s="46">
        <f t="shared" si="9"/>
        <v>1435</v>
      </c>
      <c r="K161" s="84"/>
      <c r="L161" s="46">
        <f t="shared" si="8"/>
        <v>1435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>
      <c r="A162" s="6" t="s">
        <v>152</v>
      </c>
      <c r="B162" s="86"/>
      <c r="C162" s="87"/>
      <c r="D162" s="87"/>
      <c r="E162" s="87"/>
      <c r="F162" s="87"/>
      <c r="G162" s="87">
        <v>2403</v>
      </c>
      <c r="H162" s="87">
        <v>4155</v>
      </c>
      <c r="I162" s="88"/>
      <c r="J162" s="46">
        <f t="shared" si="9"/>
        <v>6558</v>
      </c>
      <c r="K162" s="84"/>
      <c r="L162" s="46">
        <f t="shared" si="8"/>
        <v>6558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>
      <c r="A163" s="6" t="s">
        <v>150</v>
      </c>
      <c r="B163" s="86"/>
      <c r="C163" s="87"/>
      <c r="D163" s="87"/>
      <c r="E163" s="87"/>
      <c r="F163" s="87"/>
      <c r="G163" s="87"/>
      <c r="H163" s="87">
        <v>20277</v>
      </c>
      <c r="I163" s="88"/>
      <c r="J163" s="46">
        <f t="shared" si="9"/>
        <v>20277</v>
      </c>
      <c r="K163" s="84"/>
      <c r="L163" s="46">
        <f t="shared" si="8"/>
        <v>20277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 thickBot="1">
      <c r="A164" s="6" t="s">
        <v>149</v>
      </c>
      <c r="B164" s="86"/>
      <c r="C164" s="87"/>
      <c r="D164" s="87"/>
      <c r="E164" s="87"/>
      <c r="F164" s="87">
        <v>466</v>
      </c>
      <c r="G164" s="87"/>
      <c r="H164" s="87">
        <v>6635</v>
      </c>
      <c r="I164" s="88"/>
      <c r="J164" s="129">
        <f t="shared" si="9"/>
        <v>7101</v>
      </c>
      <c r="K164" s="84"/>
      <c r="L164" s="129">
        <f t="shared" si="8"/>
        <v>7101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 thickBot="1">
      <c r="A165" s="8" t="s">
        <v>154</v>
      </c>
      <c r="B165" s="143">
        <f aca="true" t="shared" si="10" ref="B165:I165">SUM(B148:B164)</f>
        <v>44</v>
      </c>
      <c r="C165" s="143">
        <f t="shared" si="10"/>
        <v>22497</v>
      </c>
      <c r="D165" s="143">
        <f t="shared" si="10"/>
        <v>4661</v>
      </c>
      <c r="E165" s="143">
        <f t="shared" si="10"/>
        <v>7801</v>
      </c>
      <c r="F165" s="143">
        <f t="shared" si="10"/>
        <v>9491</v>
      </c>
      <c r="G165" s="143">
        <f t="shared" si="10"/>
        <v>10996</v>
      </c>
      <c r="H165" s="143">
        <f t="shared" si="10"/>
        <v>42259</v>
      </c>
      <c r="I165" s="144">
        <f t="shared" si="10"/>
        <v>2807</v>
      </c>
      <c r="J165" s="58">
        <f t="shared" si="9"/>
        <v>100556</v>
      </c>
      <c r="K165" s="180">
        <f>SUM(K148:K164)</f>
        <v>4980</v>
      </c>
      <c r="L165" s="58">
        <f t="shared" si="8"/>
        <v>105536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>
      <c r="A166" s="208" t="s">
        <v>219</v>
      </c>
      <c r="B166" s="208"/>
      <c r="C166" s="208"/>
      <c r="D166" s="146"/>
      <c r="E166" s="146"/>
      <c r="F166" s="146"/>
      <c r="G166" s="146"/>
      <c r="H166" s="146"/>
      <c r="I166" s="146"/>
      <c r="J166" s="146"/>
      <c r="K166" s="146"/>
      <c r="L166" s="14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>
      <c r="A167" s="145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</sheetData>
  <sheetProtection/>
  <mergeCells count="24">
    <mergeCell ref="A106:L106"/>
    <mergeCell ref="A3:L3"/>
    <mergeCell ref="A4:L4"/>
    <mergeCell ref="K6:K7"/>
    <mergeCell ref="L6:L7"/>
    <mergeCell ref="A166:C166"/>
    <mergeCell ref="A138:C138"/>
    <mergeCell ref="A103:C103"/>
    <mergeCell ref="B146:J146"/>
    <mergeCell ref="K146:K147"/>
    <mergeCell ref="L146:L147"/>
    <mergeCell ref="K37:K38"/>
    <mergeCell ref="L37:L38"/>
    <mergeCell ref="A66:L66"/>
    <mergeCell ref="A67:L67"/>
    <mergeCell ref="B69:J69"/>
    <mergeCell ref="K69:K70"/>
    <mergeCell ref="L69:L70"/>
    <mergeCell ref="A107:L107"/>
    <mergeCell ref="B109:J109"/>
    <mergeCell ref="K109:K110"/>
    <mergeCell ref="L109:L110"/>
    <mergeCell ref="A143:L143"/>
    <mergeCell ref="A144:L14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Salud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BIASONE, MARCO</cp:lastModifiedBy>
  <dcterms:created xsi:type="dcterms:W3CDTF">2010-10-14T10:20:49Z</dcterms:created>
  <dcterms:modified xsi:type="dcterms:W3CDTF">2012-05-15T17:27:58Z</dcterms:modified>
  <cp:category/>
  <cp:version/>
  <cp:contentType/>
  <cp:contentStatus/>
</cp:coreProperties>
</file>