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480" windowHeight="8130" activeTab="0"/>
  </bookViews>
  <sheets>
    <sheet name="Presentación" sheetId="1" r:id="rId1"/>
    <sheet name="Ingresos y egresos" sheetId="2" r:id="rId2"/>
    <sheet name="Verano" sheetId="3" r:id="rId3"/>
    <sheet name="Principales destinos" sheetId="4" r:id="rId4"/>
  </sheets>
  <externalReferences>
    <externalReference r:id="rId7"/>
  </externalReferences>
  <definedNames>
    <definedName name="_xlfn.IFERROR" hidden="1">#NAME?</definedName>
    <definedName name="_xlnm.Print_Area" localSheetId="0">'Presentación'!$A$4:$A$23</definedName>
  </definedNames>
  <calcPr fullCalcOnLoad="1"/>
</workbook>
</file>

<file path=xl/sharedStrings.xml><?xml version="1.0" encoding="utf-8"?>
<sst xmlns="http://schemas.openxmlformats.org/spreadsheetml/2006/main" count="356" uniqueCount="85">
  <si>
    <t>Enero</t>
  </si>
  <si>
    <t>Febrero</t>
  </si>
  <si>
    <t>Marzo</t>
  </si>
  <si>
    <t>Abril</t>
  </si>
  <si>
    <t>Mayo</t>
  </si>
  <si>
    <t>Junio</t>
  </si>
  <si>
    <t>Julio</t>
  </si>
  <si>
    <t>Agosto</t>
  </si>
  <si>
    <t>Septiembre</t>
  </si>
  <si>
    <t>Octubre</t>
  </si>
  <si>
    <t>Noviembre</t>
  </si>
  <si>
    <t>Diciembre</t>
  </si>
  <si>
    <t>Año</t>
  </si>
  <si>
    <t>Tabla de datos</t>
  </si>
  <si>
    <t>Verano</t>
  </si>
  <si>
    <t>Principales destinos</t>
  </si>
  <si>
    <t>Mes</t>
  </si>
  <si>
    <t>El archivo contiene tablas con información sobre:</t>
  </si>
  <si>
    <t>investigaciones@fundacionbmr.org.ar</t>
  </si>
  <si>
    <t>Para información adicional contactarse a:</t>
  </si>
  <si>
    <t>Ingresos y egresos de la Terminal de Ómnibus de Rosario Mariano Moreno</t>
  </si>
  <si>
    <t>(0341) 4205600 - Int.: 946</t>
  </si>
  <si>
    <t>Fuente: Terminal de Ómnibus de Rosario Mariano Moreno.</t>
  </si>
  <si>
    <t>Ingresos y egresos de micros</t>
  </si>
  <si>
    <t>Temporada de verano.
Período 2005 - 2013.</t>
  </si>
  <si>
    <t>Freciencia Anual.
Período 2007 - 2013.</t>
  </si>
  <si>
    <t>Rosario</t>
  </si>
  <si>
    <t>s/d</t>
  </si>
  <si>
    <t>Nota: Los valores presentados corresponden en todos los casos a cantidad de micros que arriban y salen de la Terminal de Ómnibus de Rosario Mariano Moreno. Actualmente no se dispone de los datos concretos de cantidad de pasajeros puesto que las empresas no tienen obligación de informar este número a la Terminal.</t>
  </si>
  <si>
    <t>Ingresos y egresos de micros por día</t>
  </si>
  <si>
    <t>Verano 2005/2006 - 2012/2013</t>
  </si>
  <si>
    <t>Día</t>
  </si>
  <si>
    <t>2012/2013</t>
  </si>
  <si>
    <t>2011/2012</t>
  </si>
  <si>
    <t>2010/2011</t>
  </si>
  <si>
    <t>2009/2010</t>
  </si>
  <si>
    <t>2008/2009</t>
  </si>
  <si>
    <t>2007/2008</t>
  </si>
  <si>
    <t>2006/2007</t>
  </si>
  <si>
    <t>2005/2006</t>
  </si>
  <si>
    <t>Total</t>
  </si>
  <si>
    <t>Máximo ingreso</t>
  </si>
  <si>
    <t>Promedio diario</t>
  </si>
  <si>
    <t>Total y promedio diario de micros a los principales destinos turísticos durante el verano</t>
  </si>
  <si>
    <t>Costa Atlántica: Mar del Plata, Mar del Tuyú, Villa Gesell, Pinamar, San Bernardo</t>
  </si>
  <si>
    <t>TOTAL</t>
  </si>
  <si>
    <t>Variación total %</t>
  </si>
  <si>
    <t>Brasil: Camboriú, Torres, Florianópolis, Río de Janeiro y Porto Alegre</t>
  </si>
  <si>
    <t>Cuyo: Mendoza, San Juan y San Rafael</t>
  </si>
  <si>
    <t>Variación %</t>
  </si>
  <si>
    <t>Uruguay: Montevideo y Punta del Este</t>
  </si>
  <si>
    <t>localidades</t>
  </si>
  <si>
    <t>Montevideo - Punta del Este</t>
  </si>
  <si>
    <t>Sierra de Córdoba: Córdoba, V. Carlos Paz, V. G. Belgrano, S. R. de Calamuchita , Cosquín, V. Giardino y Cruz Alta</t>
  </si>
  <si>
    <t>Córdoba - V Carlos Paz - V G Belgrano - S R Calamuchita - Cosquín - V Giardino - Cruz Alta</t>
  </si>
  <si>
    <t>Cataratas: Foz de Iguazú y Puerto Iguazú</t>
  </si>
  <si>
    <t>Foz de Iguazú - Puerto Iguazú</t>
  </si>
  <si>
    <t>Sur argentino: S. M. de los Andes, Bariloche y Caleta Oliva</t>
  </si>
  <si>
    <t>S M de los Andes - Bariloche - Caleta Olivia</t>
  </si>
  <si>
    <t>Total destinos turísticos</t>
  </si>
  <si>
    <t>Turísticos</t>
  </si>
  <si>
    <t>Capital Federal: Retiro</t>
  </si>
  <si>
    <t>Retiro</t>
  </si>
  <si>
    <t>Nota: Los valores presentados corresponden en todos los casos a cantidad de micros que arriban y salen de la Terminal. Actualmente no se dispone de los datos concretos de cantidad de pasajeros puesto que las empresas no tienen obligación de informar este número a la Terminal.</t>
  </si>
  <si>
    <t>Santa Fe</t>
  </si>
  <si>
    <t>2007-2013</t>
  </si>
  <si>
    <t>Total anual y promedio diario de micros a principales destinos</t>
  </si>
  <si>
    <t>Serie discontinuada por falta de disponibilidad de datos.</t>
  </si>
  <si>
    <t xml:space="preserve">
</t>
  </si>
  <si>
    <t>Nota: Los valores presentados corresponden en todos los casos a cantidad de micros que arriban y salen de la Terminal de Ómnibus de Rosario Mariano Moreno. Actualmente no se dispone de los datos concretos de cantidad de pasajeros puesto que las empresas no tienen obligación de informar este número a la Terminal.
Los valores de ingresos/egresos diarios promedio se calculan con la metodología implementada por la Terminal de Ómnibus Mariano Moreno, considerando 360 días por año.</t>
  </si>
  <si>
    <t>-</t>
  </si>
  <si>
    <t>Fuente: Elaboración propia en base a datos de la Terminal de Ómnibus de Rosario Mariano Moreno.</t>
  </si>
  <si>
    <t>Total de ingresos y egresos anuales</t>
  </si>
  <si>
    <t>Ingresos y egresos mensuales promedio</t>
  </si>
  <si>
    <t>Ingresos y egresos diarios promedio</t>
  </si>
  <si>
    <t>Ingresos y egresos anuales</t>
  </si>
  <si>
    <t>Variaciones interanuales (respecto a mismo período del año anterior)</t>
  </si>
  <si>
    <t>Variación interanual 2017-2018</t>
  </si>
  <si>
    <t>Ingresos y egresos de micros. Promedio diario.</t>
  </si>
  <si>
    <t xml:space="preserve">Nota: Los valores presentados corresponden en todos los casos a cantidad de micros que arriban y salen de la Terminal de Ómnibus de Rosario Mariano Moreno. Actualmente no se dispone de los datos concretos de cantidad de pasajeros puesto que las empresas no tienen obligación de informar este número a la Terminal.
</t>
  </si>
  <si>
    <t>ENERO 2003 - MAYO 2018</t>
  </si>
  <si>
    <t>Frecuencia anual y mensual.
Período 2003 - SEPTIEMBRE 2018.</t>
  </si>
  <si>
    <t>ENERO 2005 - SEPTIEMBRE 2018</t>
  </si>
  <si>
    <t>ENERO 2003 - SEPTIEMBRE 2018</t>
  </si>
  <si>
    <t xml:space="preserve">En septiembre de 2018, la cantidad de micros que arribaron y salieron de la Terminal ascendió a 19.414 unidades, mostrando una caída interanual de 1,4%. En lo que va del año se  registraron 175.584 ingresos y egresos de micros, con una disminución interanual de 1,19%. En concordancia con el comportamiento decreciente que presenta la serie desde 2011 el promedio diario en 2018 se ubica en 650 ómnibus , el menor valor registrado de los últimos 16 años.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</si>
</sst>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ddd\ dd/mmm"/>
    <numFmt numFmtId="189" formatCode="0.000000"/>
    <numFmt numFmtId="190" formatCode="0.00000"/>
    <numFmt numFmtId="191" formatCode="0.0000"/>
    <numFmt numFmtId="192" formatCode="0.000"/>
    <numFmt numFmtId="193" formatCode="0.0"/>
    <numFmt numFmtId="194" formatCode="[$-2C0A]dddd\,\ dd&quot; de &quot;mmmm&quot; de &quot;yyyy"/>
    <numFmt numFmtId="195" formatCode="[$-C0A]dddd\,\ dd&quot; de &quot;mmmm&quot; de &quot;yyyy"/>
    <numFmt numFmtId="196" formatCode="yyyy"/>
    <numFmt numFmtId="197" formatCode="d\-m;@"/>
    <numFmt numFmtId="198" formatCode="mmm\-yyyy"/>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2C0A]hh:mm:ss\ AM/PM"/>
    <numFmt numFmtId="204" formatCode="0.00000000"/>
    <numFmt numFmtId="205" formatCode="0.0000000"/>
    <numFmt numFmtId="206" formatCode="#,##0.0"/>
    <numFmt numFmtId="207" formatCode="#,##0.000"/>
    <numFmt numFmtId="208" formatCode="#,##0.0000"/>
    <numFmt numFmtId="209" formatCode="0.0%"/>
  </numFmts>
  <fonts count="60">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name val="Arial"/>
      <family val="2"/>
    </font>
    <font>
      <b/>
      <sz val="11"/>
      <name val="Arial"/>
      <family val="2"/>
    </font>
    <font>
      <sz val="11"/>
      <name val="Arial"/>
      <family val="2"/>
    </font>
    <font>
      <sz val="8"/>
      <name val="Arial"/>
      <family val="2"/>
    </font>
    <font>
      <sz val="9"/>
      <name val="Arial"/>
      <family val="2"/>
    </font>
    <font>
      <u val="single"/>
      <sz val="10"/>
      <color indexed="12"/>
      <name val="Arial"/>
      <family val="2"/>
    </font>
    <font>
      <u val="single"/>
      <sz val="11"/>
      <color indexed="12"/>
      <name val="Arial"/>
      <family val="2"/>
    </font>
    <font>
      <u val="single"/>
      <sz val="10"/>
      <color indexed="20"/>
      <name val="Arial"/>
      <family val="2"/>
    </font>
    <font>
      <sz val="11"/>
      <color indexed="8"/>
      <name val="Arial"/>
      <family val="2"/>
    </font>
    <font>
      <sz val="10"/>
      <name val="Calibri"/>
      <family val="2"/>
    </font>
    <font>
      <i/>
      <sz val="10"/>
      <color indexed="63"/>
      <name val="Calibri"/>
      <family val="2"/>
    </font>
    <font>
      <sz val="16"/>
      <color indexed="60"/>
      <name val="Georgia"/>
      <family val="1"/>
    </font>
    <font>
      <u val="single"/>
      <sz val="14"/>
      <color indexed="23"/>
      <name val="Calibri"/>
      <family val="2"/>
    </font>
    <font>
      <sz val="18"/>
      <color indexed="60"/>
      <name val="Georgia"/>
      <family val="1"/>
    </font>
    <font>
      <sz val="9"/>
      <color indexed="8"/>
      <name val="Calibri"/>
      <family val="2"/>
    </font>
    <font>
      <u val="single"/>
      <sz val="9"/>
      <name val="Calibri"/>
      <family val="2"/>
    </font>
    <font>
      <sz val="9"/>
      <name val="Calibri"/>
      <family val="2"/>
    </font>
    <font>
      <b/>
      <sz val="10"/>
      <name val="Calibri"/>
      <family val="2"/>
    </font>
    <font>
      <sz val="8"/>
      <name val="Calibri"/>
      <family val="2"/>
    </font>
    <font>
      <b/>
      <sz val="11"/>
      <name val="Calibri"/>
      <family val="2"/>
    </font>
    <font>
      <sz val="10"/>
      <color indexed="63"/>
      <name val="Calibri"/>
      <family val="2"/>
    </font>
    <font>
      <sz val="10"/>
      <color indexed="8"/>
      <name val="Calibri"/>
      <family val="2"/>
    </font>
    <font>
      <sz val="11"/>
      <name val="Calibri"/>
      <family val="2"/>
    </font>
    <font>
      <b/>
      <sz val="9"/>
      <name val="Calibri"/>
      <family val="2"/>
    </font>
    <font>
      <b/>
      <sz val="12"/>
      <name val="Calibri"/>
      <family val="2"/>
    </font>
    <font>
      <sz val="12"/>
      <name val="Calibri"/>
      <family val="2"/>
    </font>
    <font>
      <b/>
      <sz val="10"/>
      <color indexed="60"/>
      <name val="Calibri"/>
      <family val="2"/>
    </font>
    <font>
      <sz val="10"/>
      <color indexed="60"/>
      <name val="Arial"/>
      <family val="2"/>
    </font>
    <font>
      <u val="single"/>
      <sz val="10"/>
      <color theme="10"/>
      <name val="Arial"/>
      <family val="2"/>
    </font>
    <font>
      <u val="single"/>
      <sz val="11"/>
      <color theme="10"/>
      <name val="Arial"/>
      <family val="2"/>
    </font>
    <font>
      <u val="single"/>
      <sz val="10"/>
      <color theme="11"/>
      <name val="Arial"/>
      <family val="2"/>
    </font>
    <font>
      <sz val="11"/>
      <color theme="1"/>
      <name val="Arial"/>
      <family val="2"/>
    </font>
    <font>
      <sz val="11"/>
      <color theme="1"/>
      <name val="Calibri"/>
      <family val="2"/>
    </font>
    <font>
      <i/>
      <sz val="10"/>
      <color theme="1" tint="0.24998000264167786"/>
      <name val="Calibri"/>
      <family val="2"/>
    </font>
    <font>
      <sz val="16"/>
      <color rgb="FFC00000"/>
      <name val="Georgia"/>
      <family val="1"/>
    </font>
    <font>
      <u val="single"/>
      <sz val="14"/>
      <color theme="1" tint="0.34999001026153564"/>
      <name val="Calibri"/>
      <family val="2"/>
    </font>
    <font>
      <sz val="18"/>
      <color rgb="FFC00000"/>
      <name val="Georgia"/>
      <family val="1"/>
    </font>
    <font>
      <sz val="9"/>
      <color theme="1"/>
      <name val="Calibri"/>
      <family val="2"/>
    </font>
    <font>
      <sz val="10"/>
      <color theme="1" tint="0.24998000264167786"/>
      <name val="Calibri"/>
      <family val="2"/>
    </font>
    <font>
      <sz val="10"/>
      <color theme="1"/>
      <name val="Calibri"/>
      <family val="2"/>
    </font>
    <font>
      <b/>
      <sz val="10"/>
      <color rgb="FFC00000"/>
      <name val="Calibri"/>
      <family val="2"/>
    </font>
    <font>
      <sz val="10"/>
      <color rgb="FFC00000"/>
      <name val="Arial"/>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1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theme="0" tint="-0.1499900072813034"/>
        <bgColor indexed="64"/>
      </patternFill>
    </fill>
    <fill>
      <patternFill patternType="solid">
        <fgColor rgb="FFEAEAEA"/>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rgb="FFEAEAEA"/>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theme="0" tint="-0.24997000396251678"/>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color indexed="63"/>
      </right>
      <top style="hair"/>
      <bottom style="hair"/>
    </border>
    <border>
      <left style="medium"/>
      <right>
        <color indexed="63"/>
      </right>
      <top>
        <color indexed="63"/>
      </top>
      <bottom style="hair"/>
    </border>
    <border>
      <left style="medium"/>
      <right style="medium"/>
      <top>
        <color indexed="63"/>
      </top>
      <bottom style="hair"/>
    </border>
    <border>
      <left style="medium"/>
      <right style="medium"/>
      <top style="hair"/>
      <bottom style="hair"/>
    </border>
    <border>
      <left style="medium"/>
      <right style="medium"/>
      <top style="hair"/>
      <bottom style="medium"/>
    </border>
    <border>
      <left>
        <color indexed="63"/>
      </left>
      <right>
        <color indexed="63"/>
      </right>
      <top>
        <color indexed="63"/>
      </top>
      <bottom style="hair"/>
    </border>
    <border>
      <left style="medium"/>
      <right>
        <color indexed="63"/>
      </right>
      <top style="hair"/>
      <bottom>
        <color indexed="63"/>
      </bottom>
    </border>
    <border>
      <left style="medium"/>
      <right style="medium"/>
      <top style="hair"/>
      <bottom>
        <color indexed="63"/>
      </bottom>
    </border>
    <border>
      <left>
        <color indexed="63"/>
      </left>
      <right>
        <color indexed="63"/>
      </right>
      <top style="hair"/>
      <bottom>
        <color indexed="63"/>
      </bottom>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color indexed="63"/>
      </right>
      <top style="thin"/>
      <bottom style="medium"/>
    </border>
    <border>
      <left style="medium"/>
      <right style="medium"/>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hair"/>
    </border>
    <border>
      <left style="medium"/>
      <right style="medium"/>
      <top style="medium"/>
      <bottom style="hair"/>
    </border>
    <border>
      <left style="medium"/>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dotted"/>
    </border>
    <border>
      <left style="medium"/>
      <right style="medium"/>
      <top style="dotted"/>
      <bottom style="dotted"/>
    </border>
    <border>
      <left style="medium"/>
      <right style="medium"/>
      <top style="dotted"/>
      <bottom style="medium"/>
    </border>
    <border>
      <left style="medium"/>
      <right style="thin"/>
      <top style="medium"/>
      <bottom style="hair"/>
    </border>
    <border>
      <left style="medium"/>
      <right style="thin"/>
      <top style="hair"/>
      <bottom style="hair"/>
    </border>
    <border>
      <left style="medium"/>
      <right style="medium"/>
      <top>
        <color indexed="63"/>
      </top>
      <bottom>
        <color indexed="63"/>
      </bottom>
    </border>
    <border>
      <left>
        <color indexed="63"/>
      </left>
      <right style="medium"/>
      <top style="medium"/>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11" borderId="0" applyNumberFormat="0" applyBorder="0" applyAlignment="0" applyProtection="0"/>
    <xf numFmtId="0" fontId="4" fillId="2" borderId="1" applyNumberFormat="0" applyAlignment="0" applyProtection="0"/>
    <xf numFmtId="0" fontId="5" fillId="12"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0"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8" fillId="3"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16" borderId="0" applyNumberFormat="0" applyBorder="0" applyAlignment="0" applyProtection="0"/>
    <xf numFmtId="0" fontId="49" fillId="0" borderId="0">
      <alignment/>
      <protection/>
    </xf>
    <xf numFmtId="0" fontId="50" fillId="0" borderId="0">
      <alignment/>
      <protection/>
    </xf>
    <xf numFmtId="0" fontId="0" fillId="0" borderId="0">
      <alignment/>
      <protection/>
    </xf>
    <xf numFmtId="0" fontId="0" fillId="4" borderId="4" applyNumberFormat="0" applyAlignment="0" applyProtection="0"/>
    <xf numFmtId="9" fontId="0" fillId="0" borderId="0" applyFont="0" applyFill="0" applyBorder="0" applyAlignment="0" applyProtection="0"/>
    <xf numFmtId="9" fontId="0" fillId="0" borderId="0" applyFill="0" applyBorder="0" applyAlignment="0" applyProtection="0"/>
    <xf numFmtId="0" fontId="11" fillId="2"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08">
    <xf numFmtId="0" fontId="0" fillId="0" borderId="0" xfId="0" applyAlignment="1">
      <alignment/>
    </xf>
    <xf numFmtId="0" fontId="27" fillId="0" borderId="0" xfId="0" applyFont="1" applyAlignment="1">
      <alignment/>
    </xf>
    <xf numFmtId="0" fontId="49" fillId="17" borderId="0" xfId="54" applyFill="1">
      <alignment/>
      <protection/>
    </xf>
    <xf numFmtId="0" fontId="49" fillId="0" borderId="0" xfId="54">
      <alignment/>
      <protection/>
    </xf>
    <xf numFmtId="0" fontId="51" fillId="17" borderId="0" xfId="46" applyFont="1" applyFill="1" applyAlignment="1">
      <alignment/>
    </xf>
    <xf numFmtId="0" fontId="49" fillId="0" borderId="0" xfId="54" applyAlignment="1">
      <alignment vertical="center"/>
      <protection/>
    </xf>
    <xf numFmtId="0" fontId="49" fillId="17" borderId="0" xfId="54" applyFill="1" applyAlignment="1">
      <alignment vertical="center"/>
      <protection/>
    </xf>
    <xf numFmtId="0" fontId="52" fillId="17" borderId="0" xfId="54" applyFont="1" applyFill="1" applyAlignment="1">
      <alignment vertical="center"/>
      <protection/>
    </xf>
    <xf numFmtId="0" fontId="53" fillId="17" borderId="0" xfId="46" applyFont="1" applyFill="1" applyAlignment="1">
      <alignment/>
    </xf>
    <xf numFmtId="0" fontId="52" fillId="17" borderId="0" xfId="54" applyFont="1" applyFill="1">
      <alignment/>
      <protection/>
    </xf>
    <xf numFmtId="0" fontId="54" fillId="17" borderId="0" xfId="54" applyFont="1" applyFill="1">
      <alignment/>
      <protection/>
    </xf>
    <xf numFmtId="0" fontId="55" fillId="17" borderId="0" xfId="54" applyFont="1" applyFill="1" applyAlignment="1">
      <alignment horizontal="right"/>
      <protection/>
    </xf>
    <xf numFmtId="0" fontId="33" fillId="17" borderId="0" xfId="46" applyFont="1" applyFill="1" applyAlignment="1">
      <alignment horizontal="right"/>
    </xf>
    <xf numFmtId="0" fontId="34" fillId="0" borderId="0" xfId="0" applyFont="1" applyAlignment="1">
      <alignment vertical="center"/>
    </xf>
    <xf numFmtId="0" fontId="27" fillId="2" borderId="0" xfId="0" applyFont="1" applyFill="1" applyBorder="1" applyAlignment="1">
      <alignment vertical="center"/>
    </xf>
    <xf numFmtId="0" fontId="35" fillId="0" borderId="0" xfId="0" applyFont="1" applyBorder="1" applyAlignment="1">
      <alignment vertical="center"/>
    </xf>
    <xf numFmtId="0" fontId="36" fillId="0" borderId="0" xfId="0" applyFont="1" applyAlignment="1">
      <alignment vertical="center"/>
    </xf>
    <xf numFmtId="0" fontId="37" fillId="0" borderId="0" xfId="0" applyFont="1" applyBorder="1" applyAlignment="1">
      <alignment vertical="center"/>
    </xf>
    <xf numFmtId="0" fontId="56" fillId="17" borderId="0" xfId="46" applyFont="1" applyFill="1" applyAlignment="1">
      <alignment wrapText="1"/>
    </xf>
    <xf numFmtId="0" fontId="57" fillId="17" borderId="0" xfId="54" applyFont="1" applyFill="1" applyAlignment="1">
      <alignment horizontal="justify" vertical="center" wrapText="1"/>
      <protection/>
    </xf>
    <xf numFmtId="0" fontId="57" fillId="0" borderId="0" xfId="54" applyNumberFormat="1" applyFont="1" applyAlignment="1">
      <alignment horizontal="justify" vertical="center"/>
      <protection/>
    </xf>
    <xf numFmtId="0" fontId="57" fillId="17" borderId="0" xfId="54" applyFont="1" applyFill="1" applyAlignment="1">
      <alignment wrapText="1"/>
      <protection/>
    </xf>
    <xf numFmtId="0" fontId="27" fillId="0" borderId="0" xfId="0" applyFont="1" applyFill="1" applyBorder="1" applyAlignment="1">
      <alignment vertical="center"/>
    </xf>
    <xf numFmtId="0" fontId="27" fillId="0" borderId="0" xfId="0" applyFont="1" applyFill="1" applyBorder="1" applyAlignment="1">
      <alignment/>
    </xf>
    <xf numFmtId="0" fontId="40" fillId="2" borderId="0" xfId="0" applyFont="1" applyFill="1" applyBorder="1" applyAlignment="1">
      <alignment vertical="center"/>
    </xf>
    <xf numFmtId="0" fontId="34" fillId="0" borderId="0" xfId="0" applyFont="1" applyFill="1" applyBorder="1" applyAlignment="1">
      <alignment vertical="center"/>
    </xf>
    <xf numFmtId="0" fontId="34" fillId="0" borderId="0" xfId="0" applyFont="1" applyFill="1" applyBorder="1" applyAlignment="1">
      <alignment/>
    </xf>
    <xf numFmtId="0" fontId="41" fillId="0" borderId="0" xfId="0" applyNumberFormat="1" applyFont="1" applyFill="1" applyBorder="1" applyAlignment="1">
      <alignment vertical="center"/>
    </xf>
    <xf numFmtId="0" fontId="41" fillId="0" borderId="0" xfId="0" applyNumberFormat="1" applyFont="1" applyFill="1" applyBorder="1" applyAlignment="1">
      <alignment/>
    </xf>
    <xf numFmtId="0" fontId="41" fillId="0" borderId="0" xfId="0" applyFont="1" applyFill="1" applyBorder="1" applyAlignment="1">
      <alignment horizontal="center" vertical="center"/>
    </xf>
    <xf numFmtId="0" fontId="41" fillId="0" borderId="0" xfId="0" applyFont="1" applyFill="1" applyBorder="1" applyAlignment="1">
      <alignment horizontal="center"/>
    </xf>
    <xf numFmtId="0" fontId="34" fillId="0" borderId="0" xfId="0" applyFont="1" applyAlignment="1">
      <alignment horizontal="center" vertical="center"/>
    </xf>
    <xf numFmtId="0" fontId="42" fillId="0" borderId="0" xfId="0" applyFont="1" applyBorder="1" applyAlignment="1">
      <alignment vertical="center"/>
    </xf>
    <xf numFmtId="0" fontId="43" fillId="2" borderId="0" xfId="0" applyFont="1" applyFill="1" applyBorder="1" applyAlignment="1">
      <alignment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wrapText="1"/>
    </xf>
    <xf numFmtId="1" fontId="27" fillId="0" borderId="13" xfId="0" applyNumberFormat="1" applyFont="1" applyFill="1" applyBorder="1" applyAlignment="1">
      <alignment horizontal="center" vertical="center"/>
    </xf>
    <xf numFmtId="0" fontId="35" fillId="17" borderId="0" xfId="0" applyFont="1" applyFill="1" applyBorder="1" applyAlignment="1">
      <alignment horizontal="center" vertical="center"/>
    </xf>
    <xf numFmtId="10" fontId="27" fillId="17" borderId="0" xfId="0" applyNumberFormat="1" applyFont="1" applyFill="1" applyBorder="1" applyAlignment="1">
      <alignment horizontal="center" vertical="center"/>
    </xf>
    <xf numFmtId="0" fontId="27" fillId="17" borderId="0" xfId="0" applyFont="1" applyFill="1" applyBorder="1" applyAlignment="1">
      <alignment horizontal="center" vertical="center"/>
    </xf>
    <xf numFmtId="0" fontId="27" fillId="17" borderId="0" xfId="0" applyFont="1" applyFill="1" applyBorder="1" applyAlignment="1">
      <alignment vertical="center"/>
    </xf>
    <xf numFmtId="0" fontId="27" fillId="17" borderId="0" xfId="0" applyFont="1" applyFill="1" applyBorder="1" applyAlignment="1">
      <alignment/>
    </xf>
    <xf numFmtId="0" fontId="35" fillId="0" borderId="0" xfId="0" applyFont="1" applyFill="1" applyBorder="1" applyAlignment="1">
      <alignment horizontal="center" vertical="center"/>
    </xf>
    <xf numFmtId="10"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35" fillId="0" borderId="0" xfId="0" applyFont="1" applyFill="1" applyBorder="1" applyAlignment="1">
      <alignment horizontal="center" vertical="center" wrapText="1"/>
    </xf>
    <xf numFmtId="1" fontId="35" fillId="0" borderId="0" xfId="0" applyNumberFormat="1" applyFont="1" applyFill="1" applyBorder="1" applyAlignment="1">
      <alignment horizontal="center" vertical="center"/>
    </xf>
    <xf numFmtId="0" fontId="27" fillId="0" borderId="14" xfId="0" applyFont="1" applyFill="1" applyBorder="1" applyAlignment="1">
      <alignment horizontal="center" vertical="center"/>
    </xf>
    <xf numFmtId="197" fontId="27" fillId="0" borderId="15" xfId="0" applyNumberFormat="1" applyFont="1" applyFill="1" applyBorder="1" applyAlignment="1">
      <alignment horizontal="center" vertical="center"/>
    </xf>
    <xf numFmtId="197" fontId="27" fillId="0" borderId="11" xfId="0" applyNumberFormat="1"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1" fontId="27" fillId="0" borderId="17" xfId="0" applyNumberFormat="1" applyFont="1" applyFill="1" applyBorder="1" applyAlignment="1">
      <alignment horizontal="center" vertical="center"/>
    </xf>
    <xf numFmtId="1" fontId="27" fillId="0" borderId="18" xfId="0" applyNumberFormat="1" applyFont="1" applyFill="1" applyBorder="1" applyAlignment="1">
      <alignment horizontal="center" vertical="center"/>
    </xf>
    <xf numFmtId="0" fontId="27" fillId="0" borderId="19" xfId="0" applyFont="1" applyFill="1" applyBorder="1" applyAlignment="1">
      <alignment horizontal="center" vertical="center"/>
    </xf>
    <xf numFmtId="1" fontId="27" fillId="0" borderId="14" xfId="0" applyNumberFormat="1" applyFont="1" applyFill="1" applyBorder="1" applyAlignment="1">
      <alignment horizontal="center" vertical="center"/>
    </xf>
    <xf numFmtId="1" fontId="27" fillId="0" borderId="16" xfId="0" applyNumberFormat="1" applyFont="1" applyFill="1" applyBorder="1" applyAlignment="1">
      <alignment horizontal="center" vertical="center"/>
    </xf>
    <xf numFmtId="1" fontId="27" fillId="0" borderId="19" xfId="0" applyNumberFormat="1" applyFont="1" applyFill="1" applyBorder="1" applyAlignment="1">
      <alignment horizontal="center" vertical="center"/>
    </xf>
    <xf numFmtId="197" fontId="27" fillId="0" borderId="20" xfId="0" applyNumberFormat="1" applyFont="1" applyFill="1" applyBorder="1" applyAlignment="1">
      <alignment horizontal="center" vertical="center"/>
    </xf>
    <xf numFmtId="0" fontId="27" fillId="0" borderId="21" xfId="0" applyFont="1" applyFill="1" applyBorder="1" applyAlignment="1">
      <alignment horizontal="center" vertical="center"/>
    </xf>
    <xf numFmtId="0" fontId="27" fillId="0" borderId="22" xfId="0" applyFont="1" applyFill="1" applyBorder="1" applyAlignment="1">
      <alignment horizontal="center" vertical="center"/>
    </xf>
    <xf numFmtId="1" fontId="27" fillId="0" borderId="21" xfId="0" applyNumberFormat="1" applyFont="1" applyFill="1" applyBorder="1" applyAlignment="1">
      <alignment horizontal="center" vertical="center"/>
    </xf>
    <xf numFmtId="1" fontId="27" fillId="0" borderId="22" xfId="0" applyNumberFormat="1" applyFont="1" applyFill="1" applyBorder="1" applyAlignment="1">
      <alignment horizontal="center" vertical="center"/>
    </xf>
    <xf numFmtId="0" fontId="35" fillId="0" borderId="23" xfId="0" applyFont="1" applyFill="1" applyBorder="1" applyAlignment="1">
      <alignment horizontal="left" vertical="center"/>
    </xf>
    <xf numFmtId="0" fontId="35" fillId="0" borderId="24" xfId="0" applyFont="1" applyFill="1" applyBorder="1" applyAlignment="1">
      <alignment horizontal="center" vertical="center"/>
    </xf>
    <xf numFmtId="1" fontId="35" fillId="0" borderId="25" xfId="0" applyNumberFormat="1" applyFont="1" applyFill="1" applyBorder="1" applyAlignment="1">
      <alignment horizontal="center" vertical="center"/>
    </xf>
    <xf numFmtId="1" fontId="35" fillId="0" borderId="24" xfId="0" applyNumberFormat="1" applyFont="1" applyFill="1" applyBorder="1" applyAlignment="1">
      <alignment horizontal="center" vertical="center"/>
    </xf>
    <xf numFmtId="0" fontId="27" fillId="0" borderId="26" xfId="0" applyFont="1" applyFill="1" applyBorder="1" applyAlignment="1">
      <alignment horizontal="left" vertical="center"/>
    </xf>
    <xf numFmtId="1" fontId="27" fillId="0" borderId="27" xfId="0" applyNumberFormat="1" applyFont="1" applyFill="1" applyBorder="1" applyAlignment="1">
      <alignment horizontal="center" vertical="center"/>
    </xf>
    <xf numFmtId="1" fontId="27" fillId="0" borderId="28" xfId="0" applyNumberFormat="1" applyFont="1" applyFill="1" applyBorder="1" applyAlignment="1">
      <alignment horizontal="center" vertical="center"/>
    </xf>
    <xf numFmtId="0" fontId="27" fillId="0" borderId="29" xfId="0" applyFont="1" applyFill="1" applyBorder="1" applyAlignment="1">
      <alignment horizontal="left" vertical="center"/>
    </xf>
    <xf numFmtId="1" fontId="27" fillId="0" borderId="30"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0" fontId="27" fillId="18" borderId="32" xfId="0" applyFont="1" applyFill="1" applyBorder="1" applyAlignment="1">
      <alignment horizontal="center" vertical="center"/>
    </xf>
    <xf numFmtId="193" fontId="27" fillId="0" borderId="14" xfId="0" applyNumberFormat="1" applyFont="1" applyFill="1" applyBorder="1" applyAlignment="1">
      <alignment horizontal="center" vertical="center"/>
    </xf>
    <xf numFmtId="193" fontId="27" fillId="0" borderId="17" xfId="0" applyNumberFormat="1" applyFont="1" applyFill="1" applyBorder="1" applyAlignment="1">
      <alignment horizontal="center" vertical="center"/>
    </xf>
    <xf numFmtId="0" fontId="27" fillId="0" borderId="0" xfId="0" applyFont="1" applyFill="1" applyAlignment="1">
      <alignment/>
    </xf>
    <xf numFmtId="0" fontId="27" fillId="0" borderId="0" xfId="0" applyFont="1" applyFill="1" applyAlignment="1">
      <alignment horizontal="left" vertical="center"/>
    </xf>
    <xf numFmtId="0" fontId="27" fillId="0" borderId="0" xfId="0" applyFont="1" applyFill="1" applyAlignment="1">
      <alignment vertical="center"/>
    </xf>
    <xf numFmtId="0" fontId="34" fillId="0" borderId="0" xfId="0" applyFont="1" applyAlignment="1">
      <alignment horizontal="left" vertical="center" wrapText="1"/>
    </xf>
    <xf numFmtId="0" fontId="34" fillId="17" borderId="0" xfId="0" applyFont="1" applyFill="1" applyBorder="1" applyAlignment="1">
      <alignment horizontal="left" vertical="center" wrapText="1"/>
    </xf>
    <xf numFmtId="1" fontId="27" fillId="0" borderId="13" xfId="0" applyNumberFormat="1" applyFont="1" applyBorder="1" applyAlignment="1">
      <alignment horizontal="center" vertical="center"/>
    </xf>
    <xf numFmtId="0" fontId="27" fillId="0" borderId="12" xfId="0" applyFont="1" applyFill="1" applyBorder="1" applyAlignment="1">
      <alignment horizontal="center" vertical="center"/>
    </xf>
    <xf numFmtId="0" fontId="27" fillId="0" borderId="33"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1" fontId="27" fillId="0" borderId="0" xfId="0" applyNumberFormat="1" applyFont="1" applyFill="1" applyBorder="1" applyAlignment="1">
      <alignment vertical="center"/>
    </xf>
    <xf numFmtId="0" fontId="27" fillId="0" borderId="0" xfId="0" applyFont="1" applyFill="1" applyBorder="1" applyAlignment="1">
      <alignment horizontal="left" vertical="center"/>
    </xf>
    <xf numFmtId="0" fontId="27" fillId="0" borderId="0" xfId="0" applyNumberFormat="1" applyFont="1" applyFill="1" applyAlignment="1">
      <alignment/>
    </xf>
    <xf numFmtId="0" fontId="58" fillId="17" borderId="0" xfId="0" applyFont="1" applyFill="1" applyBorder="1" applyAlignment="1">
      <alignment horizontal="center" vertical="center"/>
    </xf>
    <xf numFmtId="0" fontId="59" fillId="17" borderId="0" xfId="0" applyFont="1" applyFill="1" applyBorder="1" applyAlignment="1">
      <alignment vertical="center"/>
    </xf>
    <xf numFmtId="0" fontId="27" fillId="0" borderId="34" xfId="0" applyNumberFormat="1" applyFont="1" applyFill="1" applyBorder="1" applyAlignment="1">
      <alignment horizontal="center" vertical="center" wrapText="1"/>
    </xf>
    <xf numFmtId="1" fontId="27" fillId="0" borderId="18" xfId="0" applyNumberFormat="1" applyFont="1" applyBorder="1" applyAlignment="1">
      <alignment horizontal="center" vertical="center"/>
    </xf>
    <xf numFmtId="0" fontId="27" fillId="19" borderId="35" xfId="0" applyFont="1" applyFill="1" applyBorder="1" applyAlignment="1">
      <alignment horizontal="center" vertical="center" wrapText="1"/>
    </xf>
    <xf numFmtId="0" fontId="35" fillId="20" borderId="36" xfId="0" applyFont="1" applyFill="1" applyBorder="1" applyAlignment="1">
      <alignment horizontal="center" vertical="center"/>
    </xf>
    <xf numFmtId="0" fontId="35" fillId="20" borderId="37" xfId="0" applyFont="1" applyFill="1" applyBorder="1" applyAlignment="1">
      <alignment horizontal="center" vertical="center"/>
    </xf>
    <xf numFmtId="0" fontId="35" fillId="18" borderId="36" xfId="0" applyFont="1" applyFill="1" applyBorder="1" applyAlignment="1">
      <alignment horizontal="center" vertical="center"/>
    </xf>
    <xf numFmtId="0" fontId="35" fillId="18" borderId="37" xfId="0" applyFont="1" applyFill="1" applyBorder="1" applyAlignment="1">
      <alignment horizontal="center" vertical="center"/>
    </xf>
    <xf numFmtId="1" fontId="35" fillId="18" borderId="36" xfId="0" applyNumberFormat="1" applyFont="1" applyFill="1" applyBorder="1" applyAlignment="1">
      <alignment horizontal="center" vertical="center"/>
    </xf>
    <xf numFmtId="1" fontId="35" fillId="18" borderId="37" xfId="0" applyNumberFormat="1" applyFont="1" applyFill="1" applyBorder="1" applyAlignment="1">
      <alignment horizontal="center" vertical="center"/>
    </xf>
    <xf numFmtId="0" fontId="35" fillId="18" borderId="36" xfId="0" applyNumberFormat="1" applyFont="1" applyFill="1" applyBorder="1" applyAlignment="1">
      <alignment horizontal="center" vertical="center" wrapText="1"/>
    </xf>
    <xf numFmtId="0" fontId="35" fillId="18" borderId="38" xfId="0" applyNumberFormat="1" applyFont="1" applyFill="1" applyBorder="1" applyAlignment="1">
      <alignment horizontal="center" vertical="center" wrapText="1"/>
    </xf>
    <xf numFmtId="0" fontId="35" fillId="19" borderId="35" xfId="0" applyFont="1" applyFill="1" applyBorder="1" applyAlignment="1">
      <alignment horizontal="center" vertical="center" wrapText="1"/>
    </xf>
    <xf numFmtId="10" fontId="18" fillId="21" borderId="24" xfId="59" applyNumberFormat="1" applyFont="1" applyFill="1" applyBorder="1" applyAlignment="1">
      <alignment horizontal="center" vertical="center"/>
    </xf>
    <xf numFmtId="3" fontId="27" fillId="0" borderId="0" xfId="0" applyNumberFormat="1" applyFont="1" applyAlignment="1">
      <alignment/>
    </xf>
    <xf numFmtId="10" fontId="0" fillId="0" borderId="0" xfId="59" applyNumberFormat="1" applyAlignment="1">
      <alignment/>
    </xf>
    <xf numFmtId="0" fontId="19" fillId="0" borderId="0" xfId="0" applyFont="1" applyBorder="1" applyAlignment="1">
      <alignment vertical="center"/>
    </xf>
    <xf numFmtId="0" fontId="18" fillId="0" borderId="0" xfId="0" applyFont="1" applyBorder="1" applyAlignment="1">
      <alignment vertical="center"/>
    </xf>
    <xf numFmtId="0" fontId="0" fillId="0" borderId="0" xfId="0" applyFont="1" applyAlignment="1">
      <alignment/>
    </xf>
    <xf numFmtId="0" fontId="20" fillId="0" borderId="0" xfId="0" applyFont="1" applyAlignment="1">
      <alignment vertical="center"/>
    </xf>
    <xf numFmtId="0" fontId="19" fillId="20" borderId="36" xfId="0" applyFont="1" applyFill="1" applyBorder="1" applyAlignment="1">
      <alignment horizontal="center" vertical="center"/>
    </xf>
    <xf numFmtId="0" fontId="0" fillId="2" borderId="10" xfId="0" applyFont="1" applyFill="1" applyBorder="1" applyAlignment="1">
      <alignment vertical="center"/>
    </xf>
    <xf numFmtId="0" fontId="0" fillId="2" borderId="34" xfId="0" applyFont="1" applyFill="1" applyBorder="1" applyAlignment="1">
      <alignment horizontal="center" vertical="center"/>
    </xf>
    <xf numFmtId="3" fontId="0" fillId="2" borderId="34" xfId="0" applyNumberFormat="1" applyFont="1" applyFill="1" applyBorder="1" applyAlignment="1">
      <alignment horizontal="center" vertical="center"/>
    </xf>
    <xf numFmtId="3" fontId="0" fillId="2" borderId="10" xfId="0" applyNumberFormat="1" applyFont="1" applyFill="1" applyBorder="1" applyAlignment="1">
      <alignment horizontal="center" vertical="center"/>
    </xf>
    <xf numFmtId="0" fontId="0" fillId="2" borderId="11" xfId="0" applyFont="1" applyFill="1" applyBorder="1" applyAlignment="1">
      <alignment vertical="center"/>
    </xf>
    <xf numFmtId="0" fontId="0" fillId="2" borderId="17" xfId="0" applyFont="1" applyFill="1" applyBorder="1" applyAlignment="1">
      <alignment horizontal="center" vertical="center"/>
    </xf>
    <xf numFmtId="3" fontId="0" fillId="2" borderId="17" xfId="0" applyNumberFormat="1" applyFont="1" applyFill="1" applyBorder="1" applyAlignment="1">
      <alignment horizontal="center" vertical="center"/>
    </xf>
    <xf numFmtId="3" fontId="0" fillId="2" borderId="11" xfId="0" applyNumberFormat="1" applyFont="1" applyFill="1" applyBorder="1" applyAlignment="1">
      <alignment horizontal="center" vertical="center"/>
    </xf>
    <xf numFmtId="0" fontId="0" fillId="2" borderId="20" xfId="0" applyFont="1" applyFill="1" applyBorder="1" applyAlignment="1">
      <alignment vertical="center"/>
    </xf>
    <xf numFmtId="0" fontId="0" fillId="2" borderId="21" xfId="0" applyFont="1" applyFill="1" applyBorder="1" applyAlignment="1">
      <alignment horizontal="center" vertical="center"/>
    </xf>
    <xf numFmtId="3" fontId="0" fillId="2" borderId="21" xfId="0" applyNumberFormat="1" applyFont="1" applyFill="1" applyBorder="1" applyAlignment="1">
      <alignment horizontal="center" vertical="center"/>
    </xf>
    <xf numFmtId="3" fontId="0" fillId="2" borderId="20" xfId="0" applyNumberFormat="1" applyFont="1" applyFill="1" applyBorder="1" applyAlignment="1">
      <alignment horizontal="center" vertical="center"/>
    </xf>
    <xf numFmtId="0" fontId="18" fillId="21" borderId="23" xfId="0" applyFont="1" applyFill="1" applyBorder="1" applyAlignment="1">
      <alignment vertical="center" wrapText="1"/>
    </xf>
    <xf numFmtId="3" fontId="18" fillId="21" borderId="24" xfId="0" applyNumberFormat="1" applyFont="1" applyFill="1" applyBorder="1" applyAlignment="1">
      <alignment horizontal="center" vertical="center"/>
    </xf>
    <xf numFmtId="3" fontId="18" fillId="21" borderId="23" xfId="0" applyNumberFormat="1" applyFont="1" applyFill="1" applyBorder="1" applyAlignment="1">
      <alignment horizontal="center" vertical="center"/>
    </xf>
    <xf numFmtId="0" fontId="0" fillId="2" borderId="26" xfId="0" applyFont="1" applyFill="1" applyBorder="1" applyAlignment="1">
      <alignment vertical="center" wrapText="1"/>
    </xf>
    <xf numFmtId="3" fontId="0" fillId="2" borderId="27" xfId="0" applyNumberFormat="1" applyFont="1" applyFill="1" applyBorder="1" applyAlignment="1">
      <alignment horizontal="center" vertical="center"/>
    </xf>
    <xf numFmtId="3" fontId="0" fillId="2" borderId="26" xfId="0" applyNumberFormat="1" applyFont="1" applyFill="1" applyBorder="1" applyAlignment="1">
      <alignment horizontal="center" vertical="center"/>
    </xf>
    <xf numFmtId="0" fontId="0" fillId="0" borderId="27" xfId="0" applyFont="1" applyBorder="1" applyAlignment="1">
      <alignment horizontal="center"/>
    </xf>
    <xf numFmtId="0" fontId="0" fillId="2" borderId="29" xfId="0" applyFont="1" applyFill="1" applyBorder="1" applyAlignment="1">
      <alignment vertical="center" wrapText="1"/>
    </xf>
    <xf numFmtId="3" fontId="0" fillId="2" borderId="30" xfId="0" applyNumberFormat="1" applyFont="1" applyFill="1" applyBorder="1" applyAlignment="1">
      <alignment horizontal="center" vertical="center"/>
    </xf>
    <xf numFmtId="3" fontId="0" fillId="2" borderId="29" xfId="0" applyNumberFormat="1" applyFont="1" applyFill="1" applyBorder="1" applyAlignment="1">
      <alignment horizontal="center" vertical="center"/>
    </xf>
    <xf numFmtId="0" fontId="0" fillId="0" borderId="30" xfId="0" applyFont="1" applyBorder="1" applyAlignment="1">
      <alignment horizontal="center"/>
    </xf>
    <xf numFmtId="0" fontId="21" fillId="0" borderId="0" xfId="0" applyFont="1" applyFill="1" applyAlignment="1">
      <alignment vertical="center"/>
    </xf>
    <xf numFmtId="0" fontId="21" fillId="0" borderId="0" xfId="0" applyFont="1" applyAlignment="1">
      <alignment vertical="center"/>
    </xf>
    <xf numFmtId="0" fontId="22" fillId="0" borderId="0" xfId="0" applyFont="1" applyAlignment="1">
      <alignment vertical="center"/>
    </xf>
    <xf numFmtId="0" fontId="0" fillId="2" borderId="0" xfId="0" applyFont="1" applyFill="1" applyBorder="1" applyAlignment="1">
      <alignment horizontal="justify" vertical="center" wrapText="1"/>
    </xf>
    <xf numFmtId="0" fontId="0" fillId="2" borderId="0" xfId="0" applyFont="1" applyFill="1" applyBorder="1" applyAlignment="1">
      <alignment horizontal="center" vertical="center"/>
    </xf>
    <xf numFmtId="3" fontId="0" fillId="2" borderId="0" xfId="0" applyNumberFormat="1" applyFont="1" applyFill="1" applyBorder="1" applyAlignment="1">
      <alignment horizontal="center" vertical="center"/>
    </xf>
    <xf numFmtId="0" fontId="0" fillId="0" borderId="0" xfId="0" applyFont="1" applyAlignment="1">
      <alignment vertical="center"/>
    </xf>
    <xf numFmtId="0" fontId="19" fillId="20" borderId="39" xfId="0" applyFont="1" applyFill="1" applyBorder="1" applyAlignment="1">
      <alignment horizontal="center" vertical="center"/>
    </xf>
    <xf numFmtId="0" fontId="0" fillId="2" borderId="40" xfId="0" applyFont="1" applyFill="1" applyBorder="1" applyAlignment="1">
      <alignment horizontal="center" vertical="center"/>
    </xf>
    <xf numFmtId="10" fontId="0" fillId="2" borderId="40" xfId="59" applyNumberFormat="1" applyFont="1" applyFill="1" applyBorder="1" applyAlignment="1">
      <alignment horizontal="center" vertical="center"/>
    </xf>
    <xf numFmtId="0" fontId="0" fillId="2" borderId="41" xfId="0" applyFont="1" applyFill="1" applyBorder="1" applyAlignment="1">
      <alignment horizontal="center" vertical="center"/>
    </xf>
    <xf numFmtId="10" fontId="0" fillId="2" borderId="41" xfId="59" applyNumberFormat="1" applyFont="1" applyFill="1" applyBorder="1" applyAlignment="1">
      <alignment horizontal="center" vertical="center"/>
    </xf>
    <xf numFmtId="0" fontId="0" fillId="2" borderId="12" xfId="0" applyFont="1" applyFill="1" applyBorder="1" applyAlignment="1">
      <alignment vertical="center"/>
    </xf>
    <xf numFmtId="0" fontId="0" fillId="2" borderId="42" xfId="0" applyFont="1" applyFill="1" applyBorder="1" applyAlignment="1">
      <alignment horizontal="center" vertical="center"/>
    </xf>
    <xf numFmtId="10" fontId="0" fillId="2" borderId="42" xfId="59" applyNumberFormat="1" applyFont="1" applyFill="1" applyBorder="1" applyAlignment="1">
      <alignment horizontal="center" vertical="center"/>
    </xf>
    <xf numFmtId="0" fontId="0" fillId="0" borderId="0" xfId="0" applyFont="1" applyBorder="1" applyAlignment="1">
      <alignment/>
    </xf>
    <xf numFmtId="0" fontId="0" fillId="2" borderId="10" xfId="56" applyFont="1" applyFill="1" applyBorder="1" applyAlignment="1">
      <alignment vertical="center"/>
      <protection/>
    </xf>
    <xf numFmtId="0" fontId="0" fillId="2" borderId="34" xfId="56" applyFont="1" applyFill="1" applyBorder="1" applyAlignment="1">
      <alignment horizontal="center" vertical="center"/>
      <protection/>
    </xf>
    <xf numFmtId="1" fontId="0" fillId="2" borderId="34" xfId="56" applyNumberFormat="1" applyFont="1" applyFill="1" applyBorder="1" applyAlignment="1">
      <alignment horizontal="center" vertical="center"/>
      <protection/>
    </xf>
    <xf numFmtId="1" fontId="0" fillId="2" borderId="43" xfId="56" applyNumberFormat="1" applyFont="1" applyFill="1" applyBorder="1" applyAlignment="1">
      <alignment horizontal="center" vertical="center"/>
      <protection/>
    </xf>
    <xf numFmtId="1" fontId="0" fillId="2" borderId="17" xfId="56" applyNumberFormat="1" applyFont="1" applyFill="1" applyBorder="1" applyAlignment="1">
      <alignment horizontal="center" vertical="center"/>
      <protection/>
    </xf>
    <xf numFmtId="0" fontId="0" fillId="2" borderId="11" xfId="56" applyFont="1" applyFill="1" applyBorder="1" applyAlignment="1">
      <alignment vertical="center"/>
      <protection/>
    </xf>
    <xf numFmtId="0" fontId="0" fillId="2" borderId="17" xfId="56" applyFont="1" applyFill="1" applyBorder="1" applyAlignment="1">
      <alignment horizontal="center" vertical="center"/>
      <protection/>
    </xf>
    <xf numFmtId="1" fontId="0" fillId="2" borderId="44" xfId="56" applyNumberFormat="1" applyFont="1" applyFill="1" applyBorder="1" applyAlignment="1">
      <alignment horizontal="center" vertical="center"/>
      <protection/>
    </xf>
    <xf numFmtId="3" fontId="0" fillId="2" borderId="17" xfId="56" applyNumberFormat="1" applyFont="1" applyFill="1" applyBorder="1" applyAlignment="1">
      <alignment horizontal="center" vertical="center"/>
      <protection/>
    </xf>
    <xf numFmtId="209" fontId="0" fillId="0" borderId="0" xfId="59" applyNumberFormat="1" applyAlignment="1">
      <alignment/>
    </xf>
    <xf numFmtId="3" fontId="0" fillId="2" borderId="11" xfId="0" applyNumberFormat="1" applyFill="1" applyBorder="1" applyAlignment="1">
      <alignment horizontal="center" vertical="center"/>
    </xf>
    <xf numFmtId="0" fontId="18" fillId="20" borderId="36" xfId="56" applyFont="1" applyFill="1" applyBorder="1" applyAlignment="1">
      <alignment horizontal="center" vertical="center"/>
      <protection/>
    </xf>
    <xf numFmtId="0" fontId="0" fillId="2" borderId="12" xfId="56" applyFont="1" applyFill="1" applyBorder="1" applyAlignment="1">
      <alignment vertical="center"/>
      <protection/>
    </xf>
    <xf numFmtId="0" fontId="0" fillId="2" borderId="18" xfId="56" applyFont="1" applyFill="1" applyBorder="1" applyAlignment="1">
      <alignment horizontal="center" vertical="center"/>
      <protection/>
    </xf>
    <xf numFmtId="1" fontId="0" fillId="2" borderId="18" xfId="56" applyNumberFormat="1" applyFont="1" applyFill="1" applyBorder="1" applyAlignment="1">
      <alignment horizontal="center" vertical="center"/>
      <protection/>
    </xf>
    <xf numFmtId="3" fontId="0" fillId="2" borderId="18" xfId="56" applyNumberFormat="1" applyFont="1" applyFill="1" applyBorder="1" applyAlignment="1">
      <alignment horizontal="center" vertical="center"/>
      <protection/>
    </xf>
    <xf numFmtId="1" fontId="0" fillId="0" borderId="0" xfId="0" applyNumberFormat="1" applyFont="1" applyAlignment="1">
      <alignment/>
    </xf>
    <xf numFmtId="0" fontId="40" fillId="0" borderId="0" xfId="0" applyFont="1" applyAlignment="1">
      <alignment wrapText="1"/>
    </xf>
    <xf numFmtId="0" fontId="0" fillId="0" borderId="0" xfId="0" applyAlignment="1">
      <alignment vertical="center"/>
    </xf>
    <xf numFmtId="209" fontId="0" fillId="0" borderId="40" xfId="59" applyNumberFormat="1" applyFont="1" applyBorder="1" applyAlignment="1">
      <alignment horizontal="center" vertical="center"/>
    </xf>
    <xf numFmtId="209" fontId="0" fillId="0" borderId="41" xfId="59" applyNumberFormat="1" applyFont="1" applyBorder="1" applyAlignment="1">
      <alignment horizontal="center" vertical="center"/>
    </xf>
    <xf numFmtId="209" fontId="0" fillId="2" borderId="17" xfId="0" applyNumberFormat="1" applyFill="1" applyBorder="1" applyAlignment="1">
      <alignment horizontal="center" vertical="center"/>
    </xf>
    <xf numFmtId="209" fontId="18" fillId="22" borderId="45" xfId="59" applyNumberFormat="1" applyFont="1" applyFill="1" applyBorder="1" applyAlignment="1">
      <alignment horizontal="center" vertical="center"/>
    </xf>
    <xf numFmtId="3" fontId="0" fillId="2" borderId="26" xfId="0" applyNumberFormat="1" applyFill="1" applyBorder="1" applyAlignment="1">
      <alignment horizontal="center" vertical="center"/>
    </xf>
    <xf numFmtId="3" fontId="0" fillId="2" borderId="29" xfId="0" applyNumberFormat="1" applyFill="1" applyBorder="1" applyAlignment="1">
      <alignment horizontal="center" vertical="center"/>
    </xf>
    <xf numFmtId="209" fontId="0" fillId="2" borderId="40" xfId="59" applyNumberFormat="1" applyFont="1" applyFill="1" applyBorder="1" applyAlignment="1">
      <alignment horizontal="center" vertical="center"/>
    </xf>
    <xf numFmtId="209" fontId="0" fillId="2" borderId="41" xfId="59" applyNumberFormat="1" applyFont="1" applyFill="1" applyBorder="1" applyAlignment="1">
      <alignment horizontal="center" vertical="center"/>
    </xf>
    <xf numFmtId="0" fontId="0" fillId="23" borderId="39" xfId="56" applyFont="1" applyFill="1" applyBorder="1" applyAlignment="1">
      <alignment horizontal="center" vertical="center"/>
      <protection/>
    </xf>
    <xf numFmtId="0" fontId="0" fillId="23" borderId="35" xfId="56" applyFont="1" applyFill="1" applyBorder="1" applyAlignment="1">
      <alignment horizontal="center" vertical="center"/>
      <protection/>
    </xf>
    <xf numFmtId="0" fontId="0" fillId="24" borderId="32" xfId="56" applyFont="1" applyFill="1" applyBorder="1" applyAlignment="1">
      <alignment horizontal="center" vertical="center"/>
      <protection/>
    </xf>
    <xf numFmtId="0" fontId="0" fillId="24" borderId="37" xfId="56" applyFont="1" applyFill="1" applyBorder="1" applyAlignment="1">
      <alignment horizontal="center" vertical="center"/>
      <protection/>
    </xf>
    <xf numFmtId="0" fontId="0" fillId="24" borderId="46" xfId="56" applyFont="1" applyFill="1" applyBorder="1" applyAlignment="1">
      <alignment horizontal="center" vertical="center"/>
      <protection/>
    </xf>
    <xf numFmtId="0" fontId="0" fillId="2" borderId="0" xfId="0" applyFill="1" applyBorder="1" applyAlignment="1">
      <alignment horizontal="left" vertical="center" wrapText="1"/>
    </xf>
    <xf numFmtId="0" fontId="0" fillId="2" borderId="0" xfId="0" applyFont="1" applyFill="1" applyBorder="1" applyAlignment="1">
      <alignment horizontal="left" vertical="center" wrapText="1"/>
    </xf>
    <xf numFmtId="0" fontId="20" fillId="24" borderId="39" xfId="0" applyFont="1" applyFill="1" applyBorder="1" applyAlignment="1">
      <alignment horizontal="center" vertical="center" wrapText="1"/>
    </xf>
    <xf numFmtId="0" fontId="20" fillId="24" borderId="47" xfId="0" applyFont="1" applyFill="1" applyBorder="1" applyAlignment="1">
      <alignment horizontal="center" vertical="center" wrapText="1"/>
    </xf>
    <xf numFmtId="0" fontId="0" fillId="2" borderId="0" xfId="0" applyFont="1" applyFill="1" applyBorder="1" applyAlignment="1">
      <alignment horizontal="justify" vertical="center" wrapText="1"/>
    </xf>
    <xf numFmtId="0" fontId="20" fillId="23" borderId="39" xfId="0" applyFont="1" applyFill="1" applyBorder="1" applyAlignment="1">
      <alignment horizontal="center" vertical="center"/>
    </xf>
    <xf numFmtId="0" fontId="20" fillId="23" borderId="35" xfId="0" applyFont="1" applyFill="1" applyBorder="1" applyAlignment="1">
      <alignment horizontal="center" vertical="center"/>
    </xf>
    <xf numFmtId="0" fontId="0" fillId="2" borderId="0" xfId="0" applyFill="1" applyBorder="1" applyAlignment="1">
      <alignment horizontal="justify" vertical="center" wrapText="1"/>
    </xf>
    <xf numFmtId="0" fontId="20" fillId="24" borderId="48" xfId="0" applyFont="1" applyFill="1" applyBorder="1" applyAlignment="1">
      <alignment horizontal="center" vertical="center"/>
    </xf>
    <xf numFmtId="0" fontId="20" fillId="24" borderId="49" xfId="0" applyFont="1" applyFill="1" applyBorder="1" applyAlignment="1">
      <alignment horizontal="center" vertical="center"/>
    </xf>
    <xf numFmtId="0" fontId="20" fillId="24" borderId="50" xfId="0" applyFont="1" applyFill="1" applyBorder="1" applyAlignment="1">
      <alignment horizontal="center" vertical="center"/>
    </xf>
    <xf numFmtId="0" fontId="20" fillId="24" borderId="32" xfId="0" applyFont="1" applyFill="1" applyBorder="1" applyAlignment="1">
      <alignment horizontal="center" vertical="center"/>
    </xf>
    <xf numFmtId="0" fontId="20" fillId="24" borderId="37" xfId="0" applyFont="1" applyFill="1" applyBorder="1" applyAlignment="1">
      <alignment horizontal="center" vertical="center"/>
    </xf>
    <xf numFmtId="0" fontId="20" fillId="24" borderId="46" xfId="0" applyFont="1" applyFill="1" applyBorder="1" applyAlignment="1">
      <alignment horizontal="center" vertical="center"/>
    </xf>
    <xf numFmtId="0" fontId="35" fillId="25" borderId="32" xfId="0" applyFont="1" applyFill="1" applyBorder="1" applyAlignment="1">
      <alignment horizontal="center" vertical="center"/>
    </xf>
    <xf numFmtId="0" fontId="0" fillId="25" borderId="37" xfId="0" applyFont="1" applyFill="1" applyBorder="1" applyAlignment="1">
      <alignment/>
    </xf>
    <xf numFmtId="0" fontId="0" fillId="25" borderId="46" xfId="0" applyFont="1" applyFill="1" applyBorder="1" applyAlignment="1">
      <alignment/>
    </xf>
    <xf numFmtId="0" fontId="36" fillId="0" borderId="0" xfId="0" applyFont="1" applyFill="1" applyBorder="1" applyAlignment="1">
      <alignment horizontal="justify" vertical="center" wrapText="1"/>
    </xf>
    <xf numFmtId="0" fontId="40" fillId="23" borderId="39" xfId="0" applyFont="1" applyFill="1" applyBorder="1" applyAlignment="1">
      <alignment horizontal="center" vertical="center"/>
    </xf>
    <xf numFmtId="0" fontId="40" fillId="23" borderId="35" xfId="0" applyFont="1" applyFill="1" applyBorder="1" applyAlignment="1">
      <alignment horizontal="center" vertical="center"/>
    </xf>
    <xf numFmtId="0" fontId="35" fillId="26" borderId="32" xfId="0" applyFont="1" applyFill="1" applyBorder="1" applyAlignment="1">
      <alignment horizontal="center" vertical="center" wrapText="1"/>
    </xf>
    <xf numFmtId="0" fontId="35" fillId="26" borderId="37" xfId="0" applyFont="1" applyFill="1" applyBorder="1" applyAlignment="1">
      <alignment horizontal="center" vertical="center" wrapText="1"/>
    </xf>
    <xf numFmtId="0" fontId="35" fillId="26" borderId="46" xfId="0" applyFont="1" applyFill="1" applyBorder="1" applyAlignment="1">
      <alignment horizontal="center" vertical="center" wrapText="1"/>
    </xf>
    <xf numFmtId="0" fontId="34" fillId="0" borderId="0" xfId="0" applyFont="1" applyAlignment="1">
      <alignment horizontal="justify" vertical="center" wrapText="1"/>
    </xf>
    <xf numFmtId="0" fontId="18" fillId="25" borderId="37" xfId="0" applyFont="1" applyFill="1" applyBorder="1" applyAlignment="1">
      <alignment/>
    </xf>
    <xf numFmtId="0" fontId="18" fillId="25" borderId="46"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orcentaje 2"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E6E64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3</xdr:row>
      <xdr:rowOff>0</xdr:rowOff>
    </xdr:from>
    <xdr:to>
      <xdr:col>0</xdr:col>
      <xdr:colOff>1857375</xdr:colOff>
      <xdr:row>6</xdr:row>
      <xdr:rowOff>0</xdr:rowOff>
    </xdr:to>
    <xdr:pic>
      <xdr:nvPicPr>
        <xdr:cNvPr id="1" name="1 Imagen"/>
        <xdr:cNvPicPr preferRelativeResize="1">
          <a:picLocks noChangeAspect="1"/>
        </xdr:cNvPicPr>
      </xdr:nvPicPr>
      <xdr:blipFill>
        <a:blip r:embed="rId1"/>
        <a:stretch>
          <a:fillRect/>
        </a:stretch>
      </xdr:blipFill>
      <xdr:spPr>
        <a:xfrm>
          <a:off x="66675" y="542925"/>
          <a:ext cx="1790700" cy="542925"/>
        </a:xfrm>
        <a:prstGeom prst="rect">
          <a:avLst/>
        </a:prstGeom>
        <a:noFill/>
        <a:ln w="9525" cmpd="sng">
          <a:noFill/>
        </a:ln>
      </xdr:spPr>
    </xdr:pic>
    <xdr:clientData/>
  </xdr:twoCellAnchor>
  <xdr:twoCellAnchor editAs="oneCell">
    <xdr:from>
      <xdr:col>0</xdr:col>
      <xdr:colOff>0</xdr:colOff>
      <xdr:row>0</xdr:row>
      <xdr:rowOff>0</xdr:rowOff>
    </xdr:from>
    <xdr:to>
      <xdr:col>2</xdr:col>
      <xdr:colOff>628650</xdr:colOff>
      <xdr:row>2</xdr:row>
      <xdr:rowOff>133350</xdr:rowOff>
    </xdr:to>
    <xdr:pic>
      <xdr:nvPicPr>
        <xdr:cNvPr id="2" name="Picture 203"/>
        <xdr:cNvPicPr preferRelativeResize="1">
          <a:picLocks noChangeAspect="1"/>
        </xdr:cNvPicPr>
      </xdr:nvPicPr>
      <xdr:blipFill>
        <a:blip r:embed="rId2"/>
        <a:stretch>
          <a:fillRect/>
        </a:stretch>
      </xdr:blipFill>
      <xdr:spPr>
        <a:xfrm>
          <a:off x="0" y="0"/>
          <a:ext cx="113728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a_de_datos_terminal_de_omnibus_diciembre_2016_%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entación"/>
      <sheetName val="Ingresos y egresos"/>
      <sheetName val="Verano"/>
    </sheetNames>
    <sheetDataSet>
      <sheetData sheetId="2">
        <row r="6">
          <cell r="B6">
            <v>1005</v>
          </cell>
          <cell r="C6">
            <v>977</v>
          </cell>
          <cell r="D6">
            <v>921</v>
          </cell>
        </row>
        <row r="7">
          <cell r="B7">
            <v>950</v>
          </cell>
          <cell r="C7">
            <v>976</v>
          </cell>
          <cell r="D7">
            <v>927</v>
          </cell>
        </row>
        <row r="8">
          <cell r="B8">
            <v>812</v>
          </cell>
          <cell r="C8">
            <v>1093</v>
          </cell>
          <cell r="D8">
            <v>1051</v>
          </cell>
        </row>
        <row r="9">
          <cell r="B9">
            <v>618</v>
          </cell>
          <cell r="C9">
            <v>849</v>
          </cell>
          <cell r="D9">
            <v>854</v>
          </cell>
        </row>
        <row r="10">
          <cell r="B10">
            <v>654</v>
          </cell>
          <cell r="C10">
            <v>607</v>
          </cell>
          <cell r="D10">
            <v>541</v>
          </cell>
        </row>
        <row r="11">
          <cell r="B11">
            <v>907</v>
          </cell>
          <cell r="C11">
            <v>982</v>
          </cell>
          <cell r="D11">
            <v>908</v>
          </cell>
        </row>
        <row r="12">
          <cell r="B12">
            <v>837</v>
          </cell>
          <cell r="C12">
            <v>973</v>
          </cell>
          <cell r="D12">
            <v>947</v>
          </cell>
        </row>
        <row r="13">
          <cell r="B13">
            <v>935</v>
          </cell>
          <cell r="C13">
            <v>980</v>
          </cell>
          <cell r="D13">
            <v>933</v>
          </cell>
        </row>
        <row r="14">
          <cell r="B14">
            <v>917</v>
          </cell>
          <cell r="C14">
            <v>995</v>
          </cell>
          <cell r="D14">
            <v>938</v>
          </cell>
        </row>
        <row r="15">
          <cell r="B15">
            <v>808</v>
          </cell>
          <cell r="C15">
            <v>1103</v>
          </cell>
          <cell r="D15">
            <v>902</v>
          </cell>
        </row>
        <row r="16">
          <cell r="B16">
            <v>672</v>
          </cell>
          <cell r="C16">
            <v>845</v>
          </cell>
          <cell r="D16">
            <v>751</v>
          </cell>
        </row>
        <row r="17">
          <cell r="B17">
            <v>676</v>
          </cell>
          <cell r="C17">
            <v>776</v>
          </cell>
          <cell r="D17">
            <v>577</v>
          </cell>
        </row>
        <row r="18">
          <cell r="B18">
            <v>984</v>
          </cell>
          <cell r="C18">
            <v>1020</v>
          </cell>
          <cell r="D18">
            <v>888</v>
          </cell>
        </row>
        <row r="19">
          <cell r="B19">
            <v>863</v>
          </cell>
          <cell r="C19">
            <v>921</v>
          </cell>
          <cell r="D19">
            <v>938</v>
          </cell>
        </row>
        <row r="20">
          <cell r="B20">
            <v>889</v>
          </cell>
          <cell r="C20">
            <v>942</v>
          </cell>
          <cell r="D20">
            <v>874</v>
          </cell>
        </row>
        <row r="21">
          <cell r="B21">
            <v>856</v>
          </cell>
          <cell r="C21">
            <v>974</v>
          </cell>
          <cell r="D21">
            <v>905</v>
          </cell>
        </row>
        <row r="22">
          <cell r="B22">
            <v>825</v>
          </cell>
          <cell r="C22">
            <v>963</v>
          </cell>
          <cell r="D22">
            <v>892</v>
          </cell>
        </row>
        <row r="23">
          <cell r="B23">
            <v>847</v>
          </cell>
          <cell r="C23">
            <v>948</v>
          </cell>
          <cell r="D23">
            <v>968</v>
          </cell>
        </row>
        <row r="24">
          <cell r="B24">
            <v>873</v>
          </cell>
          <cell r="C24">
            <v>959</v>
          </cell>
          <cell r="D24">
            <v>919</v>
          </cell>
        </row>
        <row r="25">
          <cell r="B25">
            <v>877</v>
          </cell>
          <cell r="C25">
            <v>1026</v>
          </cell>
          <cell r="D25">
            <v>909</v>
          </cell>
        </row>
        <row r="26">
          <cell r="B26">
            <v>851</v>
          </cell>
          <cell r="C26">
            <v>926</v>
          </cell>
          <cell r="D26">
            <v>939</v>
          </cell>
        </row>
        <row r="27">
          <cell r="B27">
            <v>927</v>
          </cell>
          <cell r="C27">
            <v>981</v>
          </cell>
          <cell r="D27">
            <v>795</v>
          </cell>
        </row>
        <row r="28">
          <cell r="B28">
            <v>852</v>
          </cell>
          <cell r="C28">
            <v>932</v>
          </cell>
          <cell r="D28">
            <v>890</v>
          </cell>
        </row>
        <row r="29">
          <cell r="B29">
            <v>812</v>
          </cell>
          <cell r="C29">
            <v>1029</v>
          </cell>
          <cell r="D29">
            <v>922</v>
          </cell>
        </row>
        <row r="30">
          <cell r="B30">
            <v>840</v>
          </cell>
          <cell r="C30">
            <v>1008</v>
          </cell>
          <cell r="D30">
            <v>953</v>
          </cell>
        </row>
        <row r="31">
          <cell r="B31">
            <v>860</v>
          </cell>
          <cell r="C31">
            <v>990</v>
          </cell>
          <cell r="D31">
            <v>885</v>
          </cell>
        </row>
        <row r="32">
          <cell r="B32">
            <v>914</v>
          </cell>
          <cell r="C32">
            <v>1035</v>
          </cell>
          <cell r="D32">
            <v>914</v>
          </cell>
        </row>
        <row r="33">
          <cell r="B33">
            <v>877</v>
          </cell>
          <cell r="C33">
            <v>945</v>
          </cell>
          <cell r="D33">
            <v>902</v>
          </cell>
        </row>
        <row r="34">
          <cell r="B34">
            <v>968</v>
          </cell>
          <cell r="C34">
            <v>965</v>
          </cell>
          <cell r="D34">
            <v>936</v>
          </cell>
        </row>
        <row r="35">
          <cell r="B35">
            <v>896</v>
          </cell>
          <cell r="C35">
            <v>964</v>
          </cell>
          <cell r="D35">
            <v>948</v>
          </cell>
        </row>
        <row r="36">
          <cell r="B36">
            <v>881</v>
          </cell>
          <cell r="C36">
            <v>946</v>
          </cell>
          <cell r="D36">
            <v>948</v>
          </cell>
        </row>
        <row r="37">
          <cell r="B37">
            <v>917</v>
          </cell>
          <cell r="C37">
            <v>942</v>
          </cell>
          <cell r="D37">
            <v>983</v>
          </cell>
        </row>
        <row r="38">
          <cell r="B38">
            <v>880</v>
          </cell>
          <cell r="C38">
            <v>952</v>
          </cell>
          <cell r="D38">
            <v>916</v>
          </cell>
        </row>
        <row r="39">
          <cell r="B39">
            <v>893</v>
          </cell>
          <cell r="C39">
            <v>959</v>
          </cell>
          <cell r="D39">
            <v>934</v>
          </cell>
        </row>
        <row r="40">
          <cell r="B40">
            <v>864</v>
          </cell>
          <cell r="C40">
            <v>924</v>
          </cell>
          <cell r="D40">
            <v>944</v>
          </cell>
        </row>
        <row r="41">
          <cell r="B41">
            <v>916</v>
          </cell>
          <cell r="C41">
            <v>971</v>
          </cell>
          <cell r="D41">
            <v>889</v>
          </cell>
        </row>
        <row r="42">
          <cell r="B42">
            <v>881</v>
          </cell>
          <cell r="C42">
            <v>941</v>
          </cell>
          <cell r="D42">
            <v>926</v>
          </cell>
        </row>
        <row r="43">
          <cell r="B43">
            <v>854</v>
          </cell>
          <cell r="C43">
            <v>999</v>
          </cell>
          <cell r="D43">
            <v>936</v>
          </cell>
        </row>
        <row r="44">
          <cell r="B44">
            <v>840</v>
          </cell>
          <cell r="C44">
            <v>1001</v>
          </cell>
          <cell r="D44">
            <v>953</v>
          </cell>
        </row>
        <row r="45">
          <cell r="B45">
            <v>820</v>
          </cell>
          <cell r="C45">
            <v>945</v>
          </cell>
          <cell r="D45">
            <v>954</v>
          </cell>
        </row>
        <row r="46">
          <cell r="B46">
            <v>813</v>
          </cell>
          <cell r="C46">
            <v>974</v>
          </cell>
          <cell r="D46">
            <v>967</v>
          </cell>
        </row>
        <row r="47">
          <cell r="B47">
            <v>835</v>
          </cell>
          <cell r="C47">
            <v>679</v>
          </cell>
          <cell r="D47">
            <v>982</v>
          </cell>
        </row>
        <row r="48">
          <cell r="B48">
            <v>934</v>
          </cell>
          <cell r="C48">
            <v>934</v>
          </cell>
          <cell r="D48">
            <v>928</v>
          </cell>
        </row>
        <row r="49">
          <cell r="B49">
            <v>916</v>
          </cell>
          <cell r="C49">
            <v>948</v>
          </cell>
          <cell r="D49">
            <v>907</v>
          </cell>
        </row>
        <row r="50">
          <cell r="B50">
            <v>895</v>
          </cell>
          <cell r="C50">
            <v>998</v>
          </cell>
          <cell r="D50">
            <v>918</v>
          </cell>
        </row>
        <row r="51">
          <cell r="B51">
            <v>941</v>
          </cell>
          <cell r="C51">
            <v>990</v>
          </cell>
          <cell r="D51">
            <v>964</v>
          </cell>
        </row>
        <row r="52">
          <cell r="B52">
            <v>868</v>
          </cell>
          <cell r="C52">
            <v>948</v>
          </cell>
          <cell r="D52">
            <v>906</v>
          </cell>
        </row>
        <row r="53">
          <cell r="B53">
            <v>830</v>
          </cell>
          <cell r="C53">
            <v>947</v>
          </cell>
          <cell r="D53">
            <v>942</v>
          </cell>
        </row>
        <row r="54">
          <cell r="B54">
            <v>876</v>
          </cell>
          <cell r="C54">
            <v>936</v>
          </cell>
          <cell r="D54">
            <v>957</v>
          </cell>
        </row>
        <row r="55">
          <cell r="B55">
            <v>993</v>
          </cell>
          <cell r="C55">
            <v>968</v>
          </cell>
          <cell r="D55">
            <v>911</v>
          </cell>
        </row>
        <row r="56">
          <cell r="B56">
            <v>935</v>
          </cell>
          <cell r="C56">
            <v>966</v>
          </cell>
          <cell r="D56">
            <v>907</v>
          </cell>
        </row>
        <row r="57">
          <cell r="B57">
            <v>799</v>
          </cell>
          <cell r="C57">
            <v>1039</v>
          </cell>
          <cell r="D57">
            <v>877</v>
          </cell>
        </row>
        <row r="58">
          <cell r="B58">
            <v>795</v>
          </cell>
          <cell r="C58">
            <v>988</v>
          </cell>
          <cell r="D58">
            <v>964</v>
          </cell>
        </row>
        <row r="59">
          <cell r="B59">
            <v>877</v>
          </cell>
          <cell r="C59">
            <v>981</v>
          </cell>
          <cell r="D59">
            <v>949</v>
          </cell>
        </row>
        <row r="60">
          <cell r="B60">
            <v>832</v>
          </cell>
          <cell r="C60">
            <v>1036</v>
          </cell>
          <cell r="D60">
            <v>962</v>
          </cell>
        </row>
        <row r="61">
          <cell r="B61">
            <v>850</v>
          </cell>
          <cell r="C61">
            <v>962</v>
          </cell>
          <cell r="D61">
            <v>962</v>
          </cell>
        </row>
        <row r="62">
          <cell r="B62">
            <v>932</v>
          </cell>
          <cell r="C62">
            <v>943</v>
          </cell>
          <cell r="D62">
            <v>928</v>
          </cell>
        </row>
        <row r="63">
          <cell r="B63">
            <v>870</v>
          </cell>
          <cell r="C63">
            <v>952</v>
          </cell>
          <cell r="D63">
            <v>925</v>
          </cell>
        </row>
        <row r="64">
          <cell r="B64">
            <v>890</v>
          </cell>
          <cell r="C64">
            <v>1062</v>
          </cell>
          <cell r="D64">
            <v>877</v>
          </cell>
        </row>
        <row r="65">
          <cell r="B65">
            <v>924</v>
          </cell>
          <cell r="C65">
            <v>1069</v>
          </cell>
          <cell r="D65">
            <v>921</v>
          </cell>
        </row>
        <row r="66">
          <cell r="B66">
            <v>859</v>
          </cell>
          <cell r="C66">
            <v>887</v>
          </cell>
          <cell r="D66">
            <v>925</v>
          </cell>
        </row>
        <row r="67">
          <cell r="B67">
            <v>804</v>
          </cell>
          <cell r="C67">
            <v>872</v>
          </cell>
          <cell r="D67">
            <v>942</v>
          </cell>
        </row>
        <row r="68">
          <cell r="B68">
            <v>858</v>
          </cell>
          <cell r="C68">
            <v>894</v>
          </cell>
          <cell r="D68">
            <v>1009</v>
          </cell>
        </row>
        <row r="69">
          <cell r="B69">
            <v>857</v>
          </cell>
          <cell r="C69">
            <v>1039</v>
          </cell>
          <cell r="D69">
            <v>942</v>
          </cell>
        </row>
        <row r="70">
          <cell r="B70">
            <v>848</v>
          </cell>
          <cell r="C70">
            <v>945</v>
          </cell>
          <cell r="D70">
            <v>878</v>
          </cell>
        </row>
        <row r="71">
          <cell r="B71">
            <v>894</v>
          </cell>
          <cell r="C71">
            <v>1022</v>
          </cell>
          <cell r="D71">
            <v>886</v>
          </cell>
        </row>
        <row r="72">
          <cell r="B72">
            <v>933</v>
          </cell>
          <cell r="C72">
            <v>985</v>
          </cell>
          <cell r="D72">
            <v>951</v>
          </cell>
        </row>
        <row r="73">
          <cell r="B73">
            <v>863</v>
          </cell>
          <cell r="C73">
            <v>864</v>
          </cell>
          <cell r="D73">
            <v>888</v>
          </cell>
        </row>
        <row r="74">
          <cell r="B74">
            <v>895</v>
          </cell>
          <cell r="C74">
            <v>949</v>
          </cell>
          <cell r="D74">
            <v>862</v>
          </cell>
        </row>
        <row r="75">
          <cell r="B75">
            <v>851</v>
          </cell>
          <cell r="C75">
            <v>1004</v>
          </cell>
          <cell r="D75">
            <v>978</v>
          </cell>
        </row>
        <row r="76">
          <cell r="B76">
            <v>897</v>
          </cell>
          <cell r="C76">
            <v>915</v>
          </cell>
          <cell r="D76">
            <v>0</v>
          </cell>
        </row>
        <row r="77">
          <cell r="B77">
            <v>799</v>
          </cell>
          <cell r="C77">
            <v>894</v>
          </cell>
          <cell r="D77">
            <v>806</v>
          </cell>
        </row>
        <row r="78">
          <cell r="B78">
            <v>807</v>
          </cell>
          <cell r="C78">
            <v>957</v>
          </cell>
          <cell r="D78">
            <v>854</v>
          </cell>
        </row>
        <row r="79">
          <cell r="B79">
            <v>900</v>
          </cell>
          <cell r="C79">
            <v>954</v>
          </cell>
          <cell r="D79">
            <v>933</v>
          </cell>
        </row>
        <row r="80">
          <cell r="B80">
            <v>834</v>
          </cell>
          <cell r="C80">
            <v>903</v>
          </cell>
          <cell r="D80">
            <v>1008</v>
          </cell>
        </row>
        <row r="81">
          <cell r="B81">
            <v>841</v>
          </cell>
          <cell r="C81">
            <v>970</v>
          </cell>
          <cell r="D81">
            <v>965</v>
          </cell>
        </row>
        <row r="82">
          <cell r="B82">
            <v>880</v>
          </cell>
          <cell r="C82">
            <v>918</v>
          </cell>
          <cell r="D82">
            <v>783</v>
          </cell>
        </row>
        <row r="83">
          <cell r="B83">
            <v>666</v>
          </cell>
          <cell r="C83">
            <v>901</v>
          </cell>
          <cell r="D83">
            <v>787</v>
          </cell>
        </row>
        <row r="84">
          <cell r="B84">
            <v>840</v>
          </cell>
          <cell r="C84">
            <v>914</v>
          </cell>
          <cell r="D84">
            <v>958</v>
          </cell>
        </row>
        <row r="85">
          <cell r="B85">
            <v>822</v>
          </cell>
          <cell r="C85">
            <v>926</v>
          </cell>
          <cell r="D85">
            <v>1003</v>
          </cell>
        </row>
        <row r="86">
          <cell r="B86">
            <v>907</v>
          </cell>
          <cell r="C86">
            <v>886</v>
          </cell>
          <cell r="D86">
            <v>895</v>
          </cell>
        </row>
        <row r="87">
          <cell r="B87">
            <v>885</v>
          </cell>
          <cell r="C87">
            <v>852</v>
          </cell>
          <cell r="D87">
            <v>922</v>
          </cell>
        </row>
        <row r="88">
          <cell r="B88">
            <v>881</v>
          </cell>
          <cell r="C88">
            <v>984</v>
          </cell>
          <cell r="D88">
            <v>876</v>
          </cell>
        </row>
        <row r="89">
          <cell r="B89">
            <v>779</v>
          </cell>
          <cell r="C89">
            <v>899</v>
          </cell>
          <cell r="D89">
            <v>848</v>
          </cell>
        </row>
        <row r="90">
          <cell r="B90">
            <v>883</v>
          </cell>
          <cell r="C90">
            <v>930</v>
          </cell>
          <cell r="D90">
            <v>905</v>
          </cell>
        </row>
        <row r="91">
          <cell r="B91">
            <v>825</v>
          </cell>
          <cell r="C91">
            <v>581</v>
          </cell>
          <cell r="D91">
            <v>870</v>
          </cell>
        </row>
        <row r="92">
          <cell r="B92">
            <v>759</v>
          </cell>
          <cell r="C92">
            <v>908</v>
          </cell>
          <cell r="D92">
            <v>853</v>
          </cell>
        </row>
        <row r="93">
          <cell r="B93">
            <v>834</v>
          </cell>
          <cell r="C93">
            <v>938</v>
          </cell>
          <cell r="D93">
            <v>855</v>
          </cell>
        </row>
        <row r="94">
          <cell r="B94">
            <v>855</v>
          </cell>
          <cell r="C94">
            <v>866</v>
          </cell>
          <cell r="D94">
            <v>979</v>
          </cell>
        </row>
        <row r="95">
          <cell r="B95">
            <v>833</v>
          </cell>
          <cell r="C95">
            <v>965</v>
          </cell>
          <cell r="D95">
            <v>904</v>
          </cell>
        </row>
        <row r="96">
          <cell r="B96">
            <v>841</v>
          </cell>
          <cell r="C96">
            <v>907</v>
          </cell>
          <cell r="D96">
            <v>864</v>
          </cell>
        </row>
        <row r="97">
          <cell r="B97">
            <v>938</v>
          </cell>
          <cell r="C97">
            <v>923</v>
          </cell>
          <cell r="D97">
            <v>930</v>
          </cell>
        </row>
        <row r="98">
          <cell r="B98">
            <v>882</v>
          </cell>
          <cell r="C98">
            <v>942</v>
          </cell>
          <cell r="D98">
            <v>877</v>
          </cell>
        </row>
        <row r="99">
          <cell r="B99">
            <v>781</v>
          </cell>
          <cell r="C99">
            <v>985</v>
          </cell>
          <cell r="D99">
            <v>1031</v>
          </cell>
        </row>
        <row r="100">
          <cell r="B100">
            <v>841</v>
          </cell>
          <cell r="C100">
            <v>797</v>
          </cell>
          <cell r="D100">
            <v>920</v>
          </cell>
        </row>
        <row r="101">
          <cell r="B101">
            <v>760</v>
          </cell>
          <cell r="C101">
            <v>882</v>
          </cell>
          <cell r="D101">
            <v>779</v>
          </cell>
        </row>
        <row r="102">
          <cell r="B102">
            <v>884</v>
          </cell>
          <cell r="C102">
            <v>1012</v>
          </cell>
          <cell r="D102">
            <v>817</v>
          </cell>
        </row>
        <row r="103">
          <cell r="B103">
            <v>905</v>
          </cell>
          <cell r="C103">
            <v>879</v>
          </cell>
          <cell r="D103">
            <v>966</v>
          </cell>
        </row>
        <row r="104">
          <cell r="B104">
            <v>725</v>
          </cell>
          <cell r="C104">
            <v>900</v>
          </cell>
          <cell r="D104">
            <v>1048</v>
          </cell>
        </row>
        <row r="105">
          <cell r="B105">
            <v>673</v>
          </cell>
          <cell r="C105">
            <v>916</v>
          </cell>
          <cell r="D105">
            <v>911</v>
          </cell>
        </row>
        <row r="106">
          <cell r="B106">
            <v>711</v>
          </cell>
          <cell r="C106">
            <v>913</v>
          </cell>
          <cell r="D106">
            <v>867</v>
          </cell>
        </row>
        <row r="107">
          <cell r="B107">
            <v>713</v>
          </cell>
          <cell r="C107">
            <v>958</v>
          </cell>
          <cell r="D107">
            <v>855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vestigaciones@fundacionbmr.org.a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C00000"/>
  </sheetPr>
  <dimension ref="A4:Z85"/>
  <sheetViews>
    <sheetView showGridLines="0" tabSelected="1" zoomScale="95" zoomScaleNormal="95" zoomScalePageLayoutView="0" workbookViewId="0" topLeftCell="A1">
      <selection activeCell="A20" sqref="A20"/>
    </sheetView>
  </sheetViews>
  <sheetFormatPr defaultColWidth="10.28125" defaultRowHeight="12.75"/>
  <cols>
    <col min="1" max="1" width="150.8515625" style="3" customWidth="1"/>
    <col min="2" max="16384" width="10.28125" style="3" customWidth="1"/>
  </cols>
  <sheetData>
    <row r="1" ht="14.25"/>
    <row r="2" ht="14.25"/>
    <row r="3" ht="14.25"/>
    <row r="4" spans="1:26" ht="14.25">
      <c r="A4" s="11" t="s">
        <v>19</v>
      </c>
      <c r="B4" s="2"/>
      <c r="C4" s="2"/>
      <c r="D4" s="2"/>
      <c r="E4" s="2"/>
      <c r="F4" s="2"/>
      <c r="G4" s="2"/>
      <c r="H4" s="2"/>
      <c r="I4" s="2"/>
      <c r="J4" s="2"/>
      <c r="K4" s="2"/>
      <c r="L4" s="2"/>
      <c r="M4" s="2"/>
      <c r="N4" s="2"/>
      <c r="O4" s="2"/>
      <c r="P4" s="2"/>
      <c r="Q4" s="2"/>
      <c r="R4" s="2"/>
      <c r="S4" s="2"/>
      <c r="T4" s="2"/>
      <c r="U4" s="2"/>
      <c r="V4" s="2"/>
      <c r="W4" s="2"/>
      <c r="X4" s="2"/>
      <c r="Y4" s="2"/>
      <c r="Z4" s="2"/>
    </row>
    <row r="5" spans="1:26" ht="14.25">
      <c r="A5" s="12" t="s">
        <v>18</v>
      </c>
      <c r="B5" s="2"/>
      <c r="C5" s="2"/>
      <c r="D5" s="2"/>
      <c r="E5" s="2"/>
      <c r="F5" s="2"/>
      <c r="G5" s="2"/>
      <c r="H5" s="2"/>
      <c r="I5" s="2"/>
      <c r="J5" s="2"/>
      <c r="K5" s="2"/>
      <c r="L5" s="2"/>
      <c r="M5" s="2"/>
      <c r="N5" s="2"/>
      <c r="O5" s="2"/>
      <c r="P5" s="2"/>
      <c r="Q5" s="2"/>
      <c r="R5" s="2"/>
      <c r="S5" s="2"/>
      <c r="T5" s="2"/>
      <c r="U5" s="2"/>
      <c r="V5" s="2"/>
      <c r="W5" s="2"/>
      <c r="X5" s="2"/>
      <c r="Y5" s="2"/>
      <c r="Z5" s="2"/>
    </row>
    <row r="6" spans="1:26" ht="14.25">
      <c r="A6" s="11" t="s">
        <v>21</v>
      </c>
      <c r="B6" s="2"/>
      <c r="C6" s="2"/>
      <c r="D6" s="2"/>
      <c r="E6" s="2"/>
      <c r="F6" s="2"/>
      <c r="G6" s="2"/>
      <c r="H6" s="2"/>
      <c r="I6" s="2"/>
      <c r="J6" s="2"/>
      <c r="K6" s="2"/>
      <c r="L6" s="2"/>
      <c r="M6" s="2"/>
      <c r="N6" s="2"/>
      <c r="O6" s="2"/>
      <c r="P6" s="2"/>
      <c r="Q6" s="2"/>
      <c r="R6" s="2"/>
      <c r="S6" s="2"/>
      <c r="T6" s="2"/>
      <c r="U6" s="2"/>
      <c r="V6" s="2"/>
      <c r="W6" s="2"/>
      <c r="X6" s="2"/>
      <c r="Y6" s="2"/>
      <c r="Z6" s="2"/>
    </row>
    <row r="7" spans="1:26" ht="14.25">
      <c r="A7" s="11"/>
      <c r="B7" s="2"/>
      <c r="C7" s="2"/>
      <c r="D7" s="2"/>
      <c r="E7" s="2"/>
      <c r="F7" s="2"/>
      <c r="G7" s="2"/>
      <c r="H7" s="2"/>
      <c r="I7" s="2"/>
      <c r="J7" s="2"/>
      <c r="K7" s="2"/>
      <c r="L7" s="2"/>
      <c r="M7" s="2"/>
      <c r="N7" s="2"/>
      <c r="O7" s="2"/>
      <c r="P7" s="2"/>
      <c r="Q7" s="2"/>
      <c r="R7" s="2"/>
      <c r="S7" s="2"/>
      <c r="T7" s="2"/>
      <c r="U7" s="2"/>
      <c r="V7" s="2"/>
      <c r="W7" s="2"/>
      <c r="X7" s="2"/>
      <c r="Y7" s="2"/>
      <c r="Z7" s="2"/>
    </row>
    <row r="8" spans="1:26" ht="23.25">
      <c r="A8" s="10" t="s">
        <v>13</v>
      </c>
      <c r="B8" s="2"/>
      <c r="C8" s="2"/>
      <c r="D8" s="2"/>
      <c r="E8" s="2"/>
      <c r="F8" s="2"/>
      <c r="G8" s="2"/>
      <c r="H8" s="2"/>
      <c r="I8" s="2"/>
      <c r="J8" s="2"/>
      <c r="K8" s="2"/>
      <c r="L8" s="2"/>
      <c r="M8" s="2"/>
      <c r="N8" s="2"/>
      <c r="O8" s="2"/>
      <c r="P8" s="2"/>
      <c r="Q8" s="2"/>
      <c r="R8" s="2"/>
      <c r="S8" s="2"/>
      <c r="T8" s="2"/>
      <c r="U8" s="2"/>
      <c r="V8" s="2"/>
      <c r="W8" s="2"/>
      <c r="X8" s="2"/>
      <c r="Y8" s="2"/>
      <c r="Z8" s="2"/>
    </row>
    <row r="9" spans="1:26" ht="20.25">
      <c r="A9" s="9" t="s">
        <v>20</v>
      </c>
      <c r="B9" s="2"/>
      <c r="C9" s="2"/>
      <c r="D9" s="2"/>
      <c r="E9" s="2"/>
      <c r="F9" s="2"/>
      <c r="G9" s="2"/>
      <c r="H9" s="2"/>
      <c r="I9" s="2"/>
      <c r="J9" s="2"/>
      <c r="K9" s="2"/>
      <c r="L9" s="2"/>
      <c r="M9" s="2"/>
      <c r="N9" s="2"/>
      <c r="O9" s="2"/>
      <c r="P9" s="2"/>
      <c r="Q9" s="2"/>
      <c r="R9" s="2"/>
      <c r="S9" s="2"/>
      <c r="T9" s="2"/>
      <c r="U9" s="2"/>
      <c r="V9" s="2"/>
      <c r="W9" s="2"/>
      <c r="X9" s="2"/>
      <c r="Y9" s="2"/>
      <c r="Z9" s="2"/>
    </row>
    <row r="10" spans="1:26" ht="1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 r="A11" s="21" t="s">
        <v>17</v>
      </c>
      <c r="B11" s="2"/>
      <c r="C11" s="2"/>
      <c r="D11" s="2"/>
      <c r="E11" s="2"/>
      <c r="F11" s="2"/>
      <c r="G11" s="2"/>
      <c r="H11" s="2"/>
      <c r="I11" s="2"/>
      <c r="J11" s="2"/>
      <c r="K11" s="2"/>
      <c r="L11" s="2"/>
      <c r="M11" s="2"/>
      <c r="N11" s="2"/>
      <c r="O11" s="2"/>
      <c r="P11" s="2"/>
      <c r="Q11" s="2"/>
      <c r="R11" s="2"/>
      <c r="S11" s="2"/>
      <c r="T11" s="2"/>
      <c r="U11" s="2"/>
      <c r="V11" s="2"/>
      <c r="W11" s="2"/>
      <c r="X11" s="2"/>
      <c r="Y11" s="2"/>
      <c r="Z11" s="2"/>
    </row>
    <row r="12" spans="1:26" ht="18.75">
      <c r="A12" s="8" t="s">
        <v>23</v>
      </c>
      <c r="B12" s="2"/>
      <c r="C12" s="2"/>
      <c r="D12" s="2"/>
      <c r="E12" s="2"/>
      <c r="F12" s="2"/>
      <c r="G12" s="2"/>
      <c r="H12" s="2"/>
      <c r="I12" s="2"/>
      <c r="J12" s="2"/>
      <c r="K12" s="2"/>
      <c r="L12" s="2"/>
      <c r="M12" s="2"/>
      <c r="N12" s="2"/>
      <c r="O12" s="2"/>
      <c r="P12" s="2"/>
      <c r="Q12" s="2"/>
      <c r="R12" s="2"/>
      <c r="S12" s="2"/>
      <c r="T12" s="2"/>
      <c r="U12" s="2"/>
      <c r="V12" s="2"/>
      <c r="W12" s="2"/>
      <c r="X12" s="2"/>
      <c r="Y12" s="2"/>
      <c r="Z12" s="2"/>
    </row>
    <row r="13" spans="1:26" ht="25.5">
      <c r="A13" s="18" t="s">
        <v>81</v>
      </c>
      <c r="B13" s="2"/>
      <c r="C13" s="2"/>
      <c r="D13" s="2"/>
      <c r="E13" s="2"/>
      <c r="F13" s="2"/>
      <c r="G13" s="2"/>
      <c r="H13" s="2"/>
      <c r="I13" s="2"/>
      <c r="J13" s="2"/>
      <c r="K13" s="2"/>
      <c r="L13" s="2"/>
      <c r="M13" s="2"/>
      <c r="N13" s="2"/>
      <c r="O13" s="2"/>
      <c r="P13" s="2"/>
      <c r="Q13" s="2"/>
      <c r="R13" s="2"/>
      <c r="S13" s="2"/>
      <c r="T13" s="2"/>
      <c r="U13" s="2"/>
      <c r="V13" s="2"/>
      <c r="W13" s="2"/>
      <c r="X13" s="2"/>
      <c r="Y13" s="2"/>
      <c r="Z13" s="2"/>
    </row>
    <row r="14" spans="1:26" ht="50.25" customHeight="1">
      <c r="A14" s="167" t="s">
        <v>84</v>
      </c>
      <c r="B14" s="2"/>
      <c r="C14" s="2"/>
      <c r="D14" s="2"/>
      <c r="E14" s="2"/>
      <c r="F14" s="2"/>
      <c r="G14" s="2"/>
      <c r="H14" s="2"/>
      <c r="I14" s="2"/>
      <c r="J14" s="2"/>
      <c r="K14" s="2"/>
      <c r="L14" s="2"/>
      <c r="M14" s="2"/>
      <c r="N14" s="2"/>
      <c r="O14" s="2"/>
      <c r="P14" s="2"/>
      <c r="Q14" s="2"/>
      <c r="R14" s="2"/>
      <c r="S14" s="2"/>
      <c r="T14" s="2"/>
      <c r="U14" s="2"/>
      <c r="V14" s="2"/>
      <c r="W14" s="2"/>
      <c r="X14" s="2"/>
      <c r="Y14" s="2"/>
      <c r="Z14" s="2"/>
    </row>
    <row r="15" spans="1:26" ht="21.75" customHeight="1">
      <c r="A15" s="8" t="s">
        <v>14</v>
      </c>
      <c r="B15" s="2"/>
      <c r="C15" s="2"/>
      <c r="D15" s="2"/>
      <c r="E15" s="2"/>
      <c r="F15" s="2"/>
      <c r="G15" s="2"/>
      <c r="H15" s="2"/>
      <c r="I15" s="2"/>
      <c r="J15" s="2"/>
      <c r="K15" s="2"/>
      <c r="L15" s="2"/>
      <c r="M15" s="2"/>
      <c r="N15" s="2"/>
      <c r="O15" s="2"/>
      <c r="P15" s="2"/>
      <c r="Q15" s="2"/>
      <c r="R15" s="2"/>
      <c r="S15" s="2"/>
      <c r="T15" s="2"/>
      <c r="U15" s="2"/>
      <c r="V15" s="2"/>
      <c r="W15" s="2"/>
      <c r="X15" s="2"/>
      <c r="Y15" s="2"/>
      <c r="Z15" s="2"/>
    </row>
    <row r="16" spans="1:26" s="5" customFormat="1" ht="15" customHeight="1">
      <c r="A16" s="18" t="s">
        <v>24</v>
      </c>
      <c r="B16" s="6"/>
      <c r="C16" s="6"/>
      <c r="D16" s="6"/>
      <c r="E16" s="6"/>
      <c r="F16" s="6"/>
      <c r="G16" s="6"/>
      <c r="H16" s="6"/>
      <c r="I16" s="6"/>
      <c r="J16" s="6"/>
      <c r="K16" s="6"/>
      <c r="L16" s="6"/>
      <c r="M16" s="6"/>
      <c r="N16" s="6"/>
      <c r="O16" s="6"/>
      <c r="P16" s="6"/>
      <c r="Q16" s="6"/>
      <c r="R16" s="6"/>
      <c r="S16" s="6"/>
      <c r="T16" s="6"/>
      <c r="U16" s="6"/>
      <c r="V16" s="6"/>
      <c r="W16" s="6"/>
      <c r="X16" s="6"/>
      <c r="Y16" s="6"/>
      <c r="Z16" s="6"/>
    </row>
    <row r="17" spans="1:26" ht="14.25">
      <c r="A17" s="18" t="s">
        <v>67</v>
      </c>
      <c r="B17" s="2"/>
      <c r="C17" s="2"/>
      <c r="D17" s="2"/>
      <c r="E17" s="2"/>
      <c r="F17" s="2"/>
      <c r="G17" s="2"/>
      <c r="H17" s="2"/>
      <c r="I17" s="2"/>
      <c r="J17" s="2"/>
      <c r="K17" s="2"/>
      <c r="L17" s="2"/>
      <c r="M17" s="2"/>
      <c r="N17" s="2"/>
      <c r="O17" s="2"/>
      <c r="P17" s="2"/>
      <c r="Q17" s="2"/>
      <c r="R17" s="2"/>
      <c r="S17" s="2"/>
      <c r="T17" s="2"/>
      <c r="U17" s="2"/>
      <c r="V17" s="2"/>
      <c r="W17" s="2"/>
      <c r="X17" s="2"/>
      <c r="Y17" s="2"/>
      <c r="Z17" s="2"/>
    </row>
    <row r="18" spans="1:26" ht="21" customHeight="1">
      <c r="A18" s="8" t="s">
        <v>15</v>
      </c>
      <c r="B18" s="2"/>
      <c r="C18" s="2"/>
      <c r="D18" s="2"/>
      <c r="E18" s="2"/>
      <c r="F18" s="2"/>
      <c r="G18" s="2"/>
      <c r="H18" s="2"/>
      <c r="I18" s="2"/>
      <c r="J18" s="2"/>
      <c r="K18" s="2"/>
      <c r="L18" s="2"/>
      <c r="M18" s="2"/>
      <c r="N18" s="2"/>
      <c r="O18" s="2"/>
      <c r="P18" s="2"/>
      <c r="Q18" s="2"/>
      <c r="R18" s="2"/>
      <c r="S18" s="2"/>
      <c r="T18" s="2"/>
      <c r="U18" s="2"/>
      <c r="V18" s="2"/>
      <c r="W18" s="2"/>
      <c r="X18" s="2"/>
      <c r="Y18" s="2"/>
      <c r="Z18" s="2"/>
    </row>
    <row r="19" spans="1:26" ht="21" customHeight="1">
      <c r="A19" s="18" t="s">
        <v>25</v>
      </c>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 r="A20" s="18" t="s">
        <v>67</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 r="A21" s="4"/>
      <c r="B21" s="2"/>
      <c r="C21" s="2"/>
      <c r="D21" s="2"/>
      <c r="E21" s="2"/>
      <c r="F21" s="2"/>
      <c r="G21" s="2"/>
      <c r="H21" s="2"/>
      <c r="I21" s="2"/>
      <c r="J21" s="2"/>
      <c r="K21" s="2"/>
      <c r="L21" s="2"/>
      <c r="M21" s="2"/>
      <c r="N21" s="2"/>
      <c r="O21" s="2"/>
      <c r="P21" s="2"/>
      <c r="Q21" s="2"/>
      <c r="R21" s="2"/>
      <c r="S21" s="2"/>
      <c r="T21" s="2"/>
      <c r="U21" s="2"/>
      <c r="V21" s="2"/>
      <c r="W21" s="2"/>
      <c r="X21" s="2"/>
      <c r="Y21" s="2"/>
      <c r="Z21" s="2"/>
    </row>
    <row r="22" spans="1:26" ht="20.25">
      <c r="A22" s="7"/>
      <c r="B22" s="2"/>
      <c r="C22" s="2"/>
      <c r="D22" s="2"/>
      <c r="E22" s="2"/>
      <c r="F22" s="2"/>
      <c r="G22" s="2"/>
      <c r="H22" s="2"/>
      <c r="I22" s="2"/>
      <c r="J22" s="2"/>
      <c r="K22" s="2"/>
      <c r="L22" s="2"/>
      <c r="M22" s="2"/>
      <c r="N22" s="2"/>
      <c r="O22" s="2"/>
      <c r="P22" s="2"/>
      <c r="Q22" s="2"/>
      <c r="R22" s="2"/>
      <c r="S22" s="2"/>
      <c r="T22" s="2"/>
      <c r="U22" s="2"/>
      <c r="V22" s="2"/>
      <c r="W22" s="2"/>
      <c r="X22" s="2"/>
      <c r="Y22" s="2"/>
      <c r="Z22" s="2"/>
    </row>
    <row r="23" spans="1:26" ht="25.5">
      <c r="A23" s="19" t="s">
        <v>68</v>
      </c>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 r="A24" s="20"/>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 r="A25" s="20"/>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2:26" ht="14.25">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 r="A79" s="2"/>
      <c r="B79" s="2"/>
      <c r="C79" s="2"/>
      <c r="D79" s="2"/>
      <c r="E79" s="2"/>
      <c r="F79" s="2"/>
      <c r="G79" s="2"/>
      <c r="H79" s="2"/>
      <c r="I79" s="2"/>
      <c r="J79" s="2"/>
      <c r="K79" s="2"/>
      <c r="L79" s="2"/>
      <c r="M79" s="2"/>
      <c r="N79" s="2"/>
      <c r="O79" s="2"/>
      <c r="P79" s="2"/>
      <c r="Q79" s="2"/>
      <c r="R79" s="2"/>
      <c r="S79" s="2"/>
      <c r="T79" s="2"/>
      <c r="U79" s="2"/>
      <c r="V79" s="2"/>
      <c r="W79" s="2"/>
      <c r="X79" s="2"/>
      <c r="Y79" s="2"/>
      <c r="Z79" s="2"/>
    </row>
    <row r="80" ht="14.25">
      <c r="A80" s="2"/>
    </row>
    <row r="81" ht="14.25">
      <c r="A81" s="2"/>
    </row>
    <row r="82" ht="14.25">
      <c r="A82" s="2"/>
    </row>
    <row r="83" ht="14.25">
      <c r="A83" s="2"/>
    </row>
    <row r="84" ht="14.25">
      <c r="A84" s="2"/>
    </row>
    <row r="85" ht="14.25">
      <c r="A85" s="2"/>
    </row>
  </sheetData>
  <sheetProtection/>
  <hyperlinks>
    <hyperlink ref="A5" r:id="rId1" display="investigaciones@fundacionbmr.org.ar"/>
    <hyperlink ref="A15" location="Verano!A1" display="Verano"/>
    <hyperlink ref="A18" location="'Principales destinos'!A1" display="Principales destinos"/>
    <hyperlink ref="A12" location="'Ingresos y egresos'!A1" display="Ingresos y egresos de micros"/>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tabColor theme="0" tint="-0.3499799966812134"/>
  </sheetPr>
  <dimension ref="A1:T64"/>
  <sheetViews>
    <sheetView showGridLines="0" zoomScalePageLayoutView="0" workbookViewId="0" topLeftCell="A28">
      <selection activeCell="A59" sqref="A59:IV59"/>
    </sheetView>
  </sheetViews>
  <sheetFormatPr defaultColWidth="11.421875" defaultRowHeight="12.75"/>
  <cols>
    <col min="1" max="1" width="32.8515625" style="0" customWidth="1"/>
    <col min="2" max="17" width="10.7109375" style="0" customWidth="1"/>
    <col min="18" max="18" width="20.7109375" style="0" customWidth="1"/>
  </cols>
  <sheetData>
    <row r="1" spans="1:18" s="1" customFormat="1" ht="15">
      <c r="A1" s="106" t="s">
        <v>23</v>
      </c>
      <c r="B1" s="106"/>
      <c r="C1" s="106"/>
      <c r="D1" s="106"/>
      <c r="E1" s="106"/>
      <c r="F1" s="106"/>
      <c r="G1" s="106"/>
      <c r="H1" s="106"/>
      <c r="I1" s="106"/>
      <c r="J1" s="106"/>
      <c r="K1" s="106"/>
      <c r="L1" s="106"/>
      <c r="M1" s="106"/>
      <c r="N1" s="106"/>
      <c r="O1" s="107"/>
      <c r="P1" s="108"/>
      <c r="Q1" s="108"/>
      <c r="R1" s="108"/>
    </row>
    <row r="2" spans="1:18" s="1" customFormat="1" ht="14.25">
      <c r="A2" s="168" t="s">
        <v>80</v>
      </c>
      <c r="B2" s="109"/>
      <c r="C2" s="109"/>
      <c r="D2" s="109"/>
      <c r="E2" s="109"/>
      <c r="F2" s="109"/>
      <c r="G2" s="109"/>
      <c r="H2" s="109"/>
      <c r="I2" s="109"/>
      <c r="J2" s="109"/>
      <c r="K2" s="109"/>
      <c r="L2" s="109"/>
      <c r="M2" s="109"/>
      <c r="N2" s="109"/>
      <c r="O2" s="107"/>
      <c r="P2" s="108"/>
      <c r="Q2" s="108"/>
      <c r="R2" s="108"/>
    </row>
    <row r="3" spans="1:18" s="1" customFormat="1" ht="15" thickBot="1">
      <c r="A3" s="140" t="s">
        <v>26</v>
      </c>
      <c r="B3" s="109"/>
      <c r="C3" s="109"/>
      <c r="D3" s="109"/>
      <c r="E3" s="109"/>
      <c r="F3" s="109"/>
      <c r="G3" s="109"/>
      <c r="H3" s="109"/>
      <c r="I3" s="109"/>
      <c r="J3" s="109"/>
      <c r="K3" s="109"/>
      <c r="L3" s="109"/>
      <c r="M3" s="109"/>
      <c r="N3" s="109"/>
      <c r="O3" s="107"/>
      <c r="P3" s="108"/>
      <c r="Q3" s="108"/>
      <c r="R3" s="108"/>
    </row>
    <row r="4" spans="1:18" s="1" customFormat="1" ht="15.75" customHeight="1" thickBot="1">
      <c r="A4" s="187" t="s">
        <v>16</v>
      </c>
      <c r="B4" s="190" t="s">
        <v>12</v>
      </c>
      <c r="C4" s="191"/>
      <c r="D4" s="191"/>
      <c r="E4" s="191"/>
      <c r="F4" s="191"/>
      <c r="G4" s="191"/>
      <c r="H4" s="191"/>
      <c r="I4" s="191"/>
      <c r="J4" s="191"/>
      <c r="K4" s="191"/>
      <c r="L4" s="191"/>
      <c r="M4" s="191"/>
      <c r="N4" s="191"/>
      <c r="O4" s="191"/>
      <c r="P4" s="191"/>
      <c r="Q4" s="192"/>
      <c r="R4" s="184" t="s">
        <v>77</v>
      </c>
    </row>
    <row r="5" spans="1:18" s="1" customFormat="1" ht="15.75" thickBot="1">
      <c r="A5" s="188"/>
      <c r="B5" s="110">
        <v>2003</v>
      </c>
      <c r="C5" s="110">
        <v>2004</v>
      </c>
      <c r="D5" s="110">
        <v>2005</v>
      </c>
      <c r="E5" s="110">
        <v>2006</v>
      </c>
      <c r="F5" s="110">
        <v>2007</v>
      </c>
      <c r="G5" s="110">
        <v>2008</v>
      </c>
      <c r="H5" s="110">
        <v>2009</v>
      </c>
      <c r="I5" s="110">
        <v>2010</v>
      </c>
      <c r="J5" s="110">
        <v>2011</v>
      </c>
      <c r="K5" s="110">
        <v>2012</v>
      </c>
      <c r="L5" s="110">
        <v>2013</v>
      </c>
      <c r="M5" s="110">
        <v>2014</v>
      </c>
      <c r="N5" s="110">
        <v>2015</v>
      </c>
      <c r="O5" s="110">
        <v>2016</v>
      </c>
      <c r="P5" s="110">
        <v>2017</v>
      </c>
      <c r="Q5" s="110">
        <v>2018</v>
      </c>
      <c r="R5" s="185"/>
    </row>
    <row r="6" spans="1:18" s="1" customFormat="1" ht="12.75">
      <c r="A6" s="111" t="s">
        <v>0</v>
      </c>
      <c r="B6" s="112" t="s">
        <v>27</v>
      </c>
      <c r="C6" s="113">
        <v>23761</v>
      </c>
      <c r="D6" s="113">
        <v>19945</v>
      </c>
      <c r="E6" s="113">
        <v>28035</v>
      </c>
      <c r="F6" s="113">
        <v>29709</v>
      </c>
      <c r="G6" s="113">
        <v>29082</v>
      </c>
      <c r="H6" s="113">
        <v>29402</v>
      </c>
      <c r="I6" s="113">
        <v>29865</v>
      </c>
      <c r="J6" s="113">
        <v>28286</v>
      </c>
      <c r="K6" s="113">
        <v>29537</v>
      </c>
      <c r="L6" s="113">
        <v>26881</v>
      </c>
      <c r="M6" s="113">
        <v>25525</v>
      </c>
      <c r="N6" s="113">
        <v>24256</v>
      </c>
      <c r="O6" s="113">
        <v>23032</v>
      </c>
      <c r="P6" s="114">
        <v>21905</v>
      </c>
      <c r="Q6" s="114">
        <v>20520</v>
      </c>
      <c r="R6" s="169">
        <f aca="true" t="shared" si="0" ref="R6:R14">(Q6-P6)/P6</f>
        <v>-0.06322757361333028</v>
      </c>
    </row>
    <row r="7" spans="1:18" s="1" customFormat="1" ht="12.75">
      <c r="A7" s="115" t="s">
        <v>1</v>
      </c>
      <c r="B7" s="116" t="s">
        <v>27</v>
      </c>
      <c r="C7" s="117">
        <v>23881</v>
      </c>
      <c r="D7" s="117">
        <v>23722</v>
      </c>
      <c r="E7" s="117">
        <v>26113</v>
      </c>
      <c r="F7" s="117">
        <v>26517</v>
      </c>
      <c r="G7" s="117">
        <v>27476</v>
      </c>
      <c r="H7" s="117">
        <v>26394</v>
      </c>
      <c r="I7" s="117">
        <v>27151</v>
      </c>
      <c r="J7" s="117">
        <v>25966</v>
      </c>
      <c r="K7" s="117">
        <v>28043</v>
      </c>
      <c r="L7" s="117">
        <v>24619</v>
      </c>
      <c r="M7" s="117">
        <v>23048</v>
      </c>
      <c r="N7" s="117">
        <v>22078</v>
      </c>
      <c r="O7" s="117">
        <v>21617</v>
      </c>
      <c r="P7" s="118">
        <v>20452</v>
      </c>
      <c r="Q7" s="118">
        <v>17386</v>
      </c>
      <c r="R7" s="170">
        <f t="shared" si="0"/>
        <v>-0.14991198904752592</v>
      </c>
    </row>
    <row r="8" spans="1:18" s="1" customFormat="1" ht="12.75">
      <c r="A8" s="115" t="s">
        <v>2</v>
      </c>
      <c r="B8" s="116" t="s">
        <v>27</v>
      </c>
      <c r="C8" s="117">
        <v>22706</v>
      </c>
      <c r="D8" s="117">
        <v>25159</v>
      </c>
      <c r="E8" s="117">
        <v>27224</v>
      </c>
      <c r="F8" s="117">
        <v>28777</v>
      </c>
      <c r="G8" s="117">
        <v>28648</v>
      </c>
      <c r="H8" s="117">
        <v>28727</v>
      </c>
      <c r="I8" s="117">
        <v>29417</v>
      </c>
      <c r="J8" s="117">
        <v>27869</v>
      </c>
      <c r="K8" s="117">
        <v>28163</v>
      </c>
      <c r="L8" s="117">
        <v>25668</v>
      </c>
      <c r="M8" s="117">
        <v>25200</v>
      </c>
      <c r="N8" s="117">
        <v>15393</v>
      </c>
      <c r="O8" s="117">
        <v>22995</v>
      </c>
      <c r="P8" s="118">
        <v>20721</v>
      </c>
      <c r="Q8" s="118">
        <v>19843</v>
      </c>
      <c r="R8" s="170">
        <f t="shared" si="0"/>
        <v>-0.04237247237102457</v>
      </c>
    </row>
    <row r="9" spans="1:18" s="1" customFormat="1" ht="12.75">
      <c r="A9" s="115" t="s">
        <v>3</v>
      </c>
      <c r="B9" s="116" t="s">
        <v>27</v>
      </c>
      <c r="C9" s="117">
        <v>18723</v>
      </c>
      <c r="D9" s="117">
        <v>24052</v>
      </c>
      <c r="E9" s="117">
        <v>27921</v>
      </c>
      <c r="F9" s="117">
        <v>27044</v>
      </c>
      <c r="G9" s="117">
        <v>26245</v>
      </c>
      <c r="H9" s="117">
        <v>27491</v>
      </c>
      <c r="I9" s="117">
        <v>28336</v>
      </c>
      <c r="J9" s="117">
        <v>27745</v>
      </c>
      <c r="K9" s="117">
        <v>27495</v>
      </c>
      <c r="L9" s="117">
        <v>25020</v>
      </c>
      <c r="M9" s="117">
        <v>21419</v>
      </c>
      <c r="N9" s="117">
        <v>21209</v>
      </c>
      <c r="O9" s="117">
        <v>21922</v>
      </c>
      <c r="P9" s="118">
        <v>19321</v>
      </c>
      <c r="Q9" s="118">
        <v>18054</v>
      </c>
      <c r="R9" s="170">
        <f t="shared" si="0"/>
        <v>-0.06557631592567673</v>
      </c>
    </row>
    <row r="10" spans="1:18" s="1" customFormat="1" ht="12.75">
      <c r="A10" s="115" t="s">
        <v>4</v>
      </c>
      <c r="B10" s="116" t="s">
        <v>27</v>
      </c>
      <c r="C10" s="117">
        <v>23061</v>
      </c>
      <c r="D10" s="117">
        <v>25031</v>
      </c>
      <c r="E10" s="117">
        <v>28540</v>
      </c>
      <c r="F10" s="117">
        <v>28172</v>
      </c>
      <c r="G10" s="117">
        <v>27681</v>
      </c>
      <c r="H10" s="117">
        <v>28247</v>
      </c>
      <c r="I10" s="117">
        <v>28760</v>
      </c>
      <c r="J10" s="117">
        <v>28735</v>
      </c>
      <c r="K10" s="117">
        <v>28346</v>
      </c>
      <c r="L10" s="117">
        <v>23643</v>
      </c>
      <c r="M10" s="117">
        <v>23750</v>
      </c>
      <c r="N10" s="117">
        <v>22884</v>
      </c>
      <c r="O10" s="117">
        <v>21794</v>
      </c>
      <c r="P10" s="118">
        <v>19998</v>
      </c>
      <c r="Q10" s="118">
        <v>20379</v>
      </c>
      <c r="R10" s="170">
        <f t="shared" si="0"/>
        <v>0.019051905190519053</v>
      </c>
    </row>
    <row r="11" spans="1:18" s="1" customFormat="1" ht="12.75">
      <c r="A11" s="115" t="s">
        <v>5</v>
      </c>
      <c r="B11" s="116" t="s">
        <v>27</v>
      </c>
      <c r="C11" s="117">
        <v>22055</v>
      </c>
      <c r="D11" s="117">
        <v>24435</v>
      </c>
      <c r="E11" s="117">
        <v>27479</v>
      </c>
      <c r="F11" s="117">
        <v>27439</v>
      </c>
      <c r="G11" s="117">
        <v>23100</v>
      </c>
      <c r="H11" s="117">
        <v>27455</v>
      </c>
      <c r="I11" s="117">
        <v>27147</v>
      </c>
      <c r="J11" s="117">
        <v>28529</v>
      </c>
      <c r="K11" s="117">
        <v>27110</v>
      </c>
      <c r="L11" s="117">
        <v>25159</v>
      </c>
      <c r="M11" s="117">
        <v>23398</v>
      </c>
      <c r="N11" s="117">
        <v>21797</v>
      </c>
      <c r="O11" s="117">
        <v>17626</v>
      </c>
      <c r="P11" s="118">
        <v>19157</v>
      </c>
      <c r="Q11" s="160">
        <v>18848</v>
      </c>
      <c r="R11" s="170">
        <f t="shared" si="0"/>
        <v>-0.016129874197421307</v>
      </c>
    </row>
    <row r="12" spans="1:18" s="1" customFormat="1" ht="12.75">
      <c r="A12" s="115" t="s">
        <v>6</v>
      </c>
      <c r="B12" s="116" t="s">
        <v>27</v>
      </c>
      <c r="C12" s="117">
        <v>24032</v>
      </c>
      <c r="D12" s="117">
        <v>25690</v>
      </c>
      <c r="E12" s="117">
        <v>28887</v>
      </c>
      <c r="F12" s="117">
        <v>28826</v>
      </c>
      <c r="G12" s="117">
        <v>27257</v>
      </c>
      <c r="H12" s="117">
        <v>24456</v>
      </c>
      <c r="I12" s="117">
        <v>28488</v>
      </c>
      <c r="J12" s="117">
        <v>29191</v>
      </c>
      <c r="K12" s="117">
        <v>27967</v>
      </c>
      <c r="L12" s="117">
        <v>26138</v>
      </c>
      <c r="M12" s="117">
        <v>23772</v>
      </c>
      <c r="N12" s="117">
        <v>23622</v>
      </c>
      <c r="O12" s="117">
        <v>23240</v>
      </c>
      <c r="P12" s="118">
        <v>18837</v>
      </c>
      <c r="Q12" s="160">
        <v>20390</v>
      </c>
      <c r="R12" s="170">
        <f t="shared" si="0"/>
        <v>0.08244412592238679</v>
      </c>
    </row>
    <row r="13" spans="1:18" s="1" customFormat="1" ht="12.75">
      <c r="A13" s="115" t="s">
        <v>7</v>
      </c>
      <c r="B13" s="116" t="s">
        <v>27</v>
      </c>
      <c r="C13" s="117">
        <v>23928</v>
      </c>
      <c r="D13" s="117">
        <v>25503</v>
      </c>
      <c r="E13" s="117">
        <v>28677</v>
      </c>
      <c r="F13" s="117">
        <v>28652</v>
      </c>
      <c r="G13" s="117">
        <v>29053</v>
      </c>
      <c r="H13" s="117">
        <v>27486</v>
      </c>
      <c r="I13" s="117">
        <v>28606</v>
      </c>
      <c r="J13" s="117">
        <v>29379</v>
      </c>
      <c r="K13" s="117">
        <v>27948</v>
      </c>
      <c r="L13" s="117">
        <v>25227</v>
      </c>
      <c r="M13" s="117">
        <v>23856</v>
      </c>
      <c r="N13" s="117">
        <v>23688</v>
      </c>
      <c r="O13" s="117">
        <v>21291</v>
      </c>
      <c r="P13" s="118">
        <v>18986</v>
      </c>
      <c r="Q13" s="160">
        <v>20750</v>
      </c>
      <c r="R13" s="170">
        <f t="shared" si="0"/>
        <v>0.09291056567997472</v>
      </c>
    </row>
    <row r="14" spans="1:18" s="1" customFormat="1" ht="12.75">
      <c r="A14" s="115" t="s">
        <v>8</v>
      </c>
      <c r="B14" s="116" t="s">
        <v>27</v>
      </c>
      <c r="C14" s="117">
        <v>23760</v>
      </c>
      <c r="D14" s="117">
        <v>24419</v>
      </c>
      <c r="E14" s="117">
        <v>26669</v>
      </c>
      <c r="F14" s="117">
        <v>27476</v>
      </c>
      <c r="G14" s="117">
        <v>27842</v>
      </c>
      <c r="H14" s="117">
        <v>27607</v>
      </c>
      <c r="I14" s="117">
        <v>27251</v>
      </c>
      <c r="J14" s="117">
        <v>28348</v>
      </c>
      <c r="K14" s="117">
        <v>26215</v>
      </c>
      <c r="L14" s="117">
        <v>25006</v>
      </c>
      <c r="M14" s="117">
        <v>22944</v>
      </c>
      <c r="N14" s="117">
        <v>22920</v>
      </c>
      <c r="O14" s="117">
        <v>20371</v>
      </c>
      <c r="P14" s="118">
        <v>19688</v>
      </c>
      <c r="Q14" s="160">
        <v>19414</v>
      </c>
      <c r="R14" s="170">
        <f t="shared" si="0"/>
        <v>-0.013917106867127185</v>
      </c>
    </row>
    <row r="15" spans="1:18" s="1" customFormat="1" ht="12.75">
      <c r="A15" s="115" t="s">
        <v>9</v>
      </c>
      <c r="B15" s="116" t="s">
        <v>27</v>
      </c>
      <c r="C15" s="117">
        <v>27098</v>
      </c>
      <c r="D15" s="117">
        <v>26312</v>
      </c>
      <c r="E15" s="117">
        <v>28178</v>
      </c>
      <c r="F15" s="117">
        <v>28854</v>
      </c>
      <c r="G15" s="117">
        <v>28748</v>
      </c>
      <c r="H15" s="117">
        <v>28676</v>
      </c>
      <c r="I15" s="117">
        <v>27869</v>
      </c>
      <c r="J15" s="117">
        <v>29593</v>
      </c>
      <c r="K15" s="117">
        <v>27334</v>
      </c>
      <c r="L15" s="117">
        <v>25897</v>
      </c>
      <c r="M15" s="117">
        <v>24602</v>
      </c>
      <c r="N15" s="117">
        <v>22226</v>
      </c>
      <c r="O15" s="117">
        <v>21394</v>
      </c>
      <c r="P15" s="118">
        <v>19547</v>
      </c>
      <c r="Q15" s="160" t="s">
        <v>70</v>
      </c>
      <c r="R15" s="171" t="s">
        <v>70</v>
      </c>
    </row>
    <row r="16" spans="1:18" s="1" customFormat="1" ht="12.75">
      <c r="A16" s="115" t="s">
        <v>10</v>
      </c>
      <c r="B16" s="116" t="s">
        <v>27</v>
      </c>
      <c r="C16" s="117">
        <v>23258</v>
      </c>
      <c r="D16" s="117">
        <v>24760</v>
      </c>
      <c r="E16" s="117">
        <v>27132</v>
      </c>
      <c r="F16" s="117">
        <v>27438</v>
      </c>
      <c r="G16" s="117">
        <v>27569</v>
      </c>
      <c r="H16" s="117">
        <v>27667</v>
      </c>
      <c r="I16" s="117">
        <v>27936</v>
      </c>
      <c r="J16" s="117">
        <v>28040</v>
      </c>
      <c r="K16" s="117">
        <v>24521</v>
      </c>
      <c r="L16" s="117">
        <v>24101</v>
      </c>
      <c r="M16" s="117">
        <v>22232</v>
      </c>
      <c r="N16" s="117">
        <v>21145</v>
      </c>
      <c r="O16" s="117">
        <v>20260</v>
      </c>
      <c r="P16" s="118">
        <v>17909</v>
      </c>
      <c r="Q16" s="160" t="s">
        <v>70</v>
      </c>
      <c r="R16" s="171" t="s">
        <v>70</v>
      </c>
    </row>
    <row r="17" spans="1:18" s="1" customFormat="1" ht="13.5" thickBot="1">
      <c r="A17" s="119" t="s">
        <v>11</v>
      </c>
      <c r="B17" s="120" t="s">
        <v>27</v>
      </c>
      <c r="C17" s="121">
        <v>24076</v>
      </c>
      <c r="D17" s="121">
        <v>26495</v>
      </c>
      <c r="E17" s="121">
        <v>28400</v>
      </c>
      <c r="F17" s="121">
        <v>28394</v>
      </c>
      <c r="G17" s="121">
        <v>28873</v>
      </c>
      <c r="H17" s="121">
        <v>29371</v>
      </c>
      <c r="I17" s="121">
        <v>27848</v>
      </c>
      <c r="J17" s="121">
        <v>29400</v>
      </c>
      <c r="K17" s="121">
        <v>26041</v>
      </c>
      <c r="L17" s="121">
        <v>23769</v>
      </c>
      <c r="M17" s="121">
        <v>23514</v>
      </c>
      <c r="N17" s="121">
        <v>22239</v>
      </c>
      <c r="O17" s="121">
        <v>20943</v>
      </c>
      <c r="P17" s="122">
        <v>19919</v>
      </c>
      <c r="Q17" s="160" t="s">
        <v>70</v>
      </c>
      <c r="R17" s="171" t="s">
        <v>70</v>
      </c>
    </row>
    <row r="18" spans="1:20" s="1" customFormat="1" ht="25.5">
      <c r="A18" s="123" t="s">
        <v>72</v>
      </c>
      <c r="B18" s="124">
        <v>243455</v>
      </c>
      <c r="C18" s="124">
        <f aca="true" t="shared" si="1" ref="C18:P18">SUM(C6:C17)</f>
        <v>280339</v>
      </c>
      <c r="D18" s="124">
        <f t="shared" si="1"/>
        <v>295523</v>
      </c>
      <c r="E18" s="124">
        <f t="shared" si="1"/>
        <v>333255</v>
      </c>
      <c r="F18" s="124">
        <f t="shared" si="1"/>
        <v>337298</v>
      </c>
      <c r="G18" s="124">
        <f t="shared" si="1"/>
        <v>331574</v>
      </c>
      <c r="H18" s="124">
        <f t="shared" si="1"/>
        <v>332979</v>
      </c>
      <c r="I18" s="124">
        <f t="shared" si="1"/>
        <v>338674</v>
      </c>
      <c r="J18" s="124">
        <f t="shared" si="1"/>
        <v>341081</v>
      </c>
      <c r="K18" s="124">
        <f t="shared" si="1"/>
        <v>328720</v>
      </c>
      <c r="L18" s="124">
        <f t="shared" si="1"/>
        <v>301128</v>
      </c>
      <c r="M18" s="124">
        <f t="shared" si="1"/>
        <v>283260</v>
      </c>
      <c r="N18" s="124">
        <f t="shared" si="1"/>
        <v>263457</v>
      </c>
      <c r="O18" s="124">
        <f t="shared" si="1"/>
        <v>256485</v>
      </c>
      <c r="P18" s="125">
        <f t="shared" si="1"/>
        <v>236440</v>
      </c>
      <c r="Q18" s="125">
        <f>SUM(Q6:Q14)</f>
        <v>175584</v>
      </c>
      <c r="R18" s="172" t="s">
        <v>70</v>
      </c>
      <c r="S18" s="104"/>
      <c r="T18" s="105"/>
    </row>
    <row r="19" spans="1:18" s="1" customFormat="1" ht="25.5">
      <c r="A19" s="126" t="s">
        <v>73</v>
      </c>
      <c r="B19" s="127">
        <f aca="true" t="shared" si="2" ref="B19:O19">B18/12</f>
        <v>20287.916666666668</v>
      </c>
      <c r="C19" s="127">
        <f t="shared" si="2"/>
        <v>23361.583333333332</v>
      </c>
      <c r="D19" s="127">
        <f t="shared" si="2"/>
        <v>24626.916666666668</v>
      </c>
      <c r="E19" s="127">
        <f t="shared" si="2"/>
        <v>27771.25</v>
      </c>
      <c r="F19" s="127">
        <f t="shared" si="2"/>
        <v>28108.166666666668</v>
      </c>
      <c r="G19" s="127">
        <f t="shared" si="2"/>
        <v>27631.166666666668</v>
      </c>
      <c r="H19" s="127">
        <f t="shared" si="2"/>
        <v>27748.25</v>
      </c>
      <c r="I19" s="127">
        <f t="shared" si="2"/>
        <v>28222.833333333332</v>
      </c>
      <c r="J19" s="127">
        <f t="shared" si="2"/>
        <v>28423.416666666668</v>
      </c>
      <c r="K19" s="127">
        <f t="shared" si="2"/>
        <v>27393.333333333332</v>
      </c>
      <c r="L19" s="127">
        <f t="shared" si="2"/>
        <v>25094</v>
      </c>
      <c r="M19" s="127">
        <f t="shared" si="2"/>
        <v>23605</v>
      </c>
      <c r="N19" s="127">
        <f t="shared" si="2"/>
        <v>21954.75</v>
      </c>
      <c r="O19" s="127">
        <f t="shared" si="2"/>
        <v>21373.75</v>
      </c>
      <c r="P19" s="128">
        <f>P18/12</f>
        <v>19703.333333333332</v>
      </c>
      <c r="Q19" s="173">
        <f>Q18/8</f>
        <v>21948</v>
      </c>
      <c r="R19" s="129" t="s">
        <v>70</v>
      </c>
    </row>
    <row r="20" spans="1:18" s="1" customFormat="1" ht="13.5" thickBot="1">
      <c r="A20" s="130" t="s">
        <v>74</v>
      </c>
      <c r="B20" s="131">
        <f>B18/360</f>
        <v>676.2638888888889</v>
      </c>
      <c r="C20" s="131">
        <f aca="true" t="shared" si="3" ref="C20:P20">C18/360</f>
        <v>778.7194444444444</v>
      </c>
      <c r="D20" s="131">
        <f t="shared" si="3"/>
        <v>820.8972222222222</v>
      </c>
      <c r="E20" s="131">
        <f t="shared" si="3"/>
        <v>925.7083333333334</v>
      </c>
      <c r="F20" s="131">
        <f t="shared" si="3"/>
        <v>936.9388888888889</v>
      </c>
      <c r="G20" s="131">
        <f t="shared" si="3"/>
        <v>921.0388888888889</v>
      </c>
      <c r="H20" s="131">
        <f t="shared" si="3"/>
        <v>924.9416666666667</v>
      </c>
      <c r="I20" s="131">
        <f t="shared" si="3"/>
        <v>940.7611111111111</v>
      </c>
      <c r="J20" s="131">
        <f t="shared" si="3"/>
        <v>947.4472222222222</v>
      </c>
      <c r="K20" s="131">
        <f t="shared" si="3"/>
        <v>913.1111111111111</v>
      </c>
      <c r="L20" s="131">
        <f t="shared" si="3"/>
        <v>836.4666666666667</v>
      </c>
      <c r="M20" s="131">
        <f t="shared" si="3"/>
        <v>786.8333333333334</v>
      </c>
      <c r="N20" s="131">
        <f t="shared" si="3"/>
        <v>731.825</v>
      </c>
      <c r="O20" s="131">
        <f t="shared" si="3"/>
        <v>712.4583333333334</v>
      </c>
      <c r="P20" s="132">
        <f t="shared" si="3"/>
        <v>656.7777777777778</v>
      </c>
      <c r="Q20" s="174">
        <f>Q18/270</f>
        <v>650.3111111111111</v>
      </c>
      <c r="R20" s="133" t="s">
        <v>70</v>
      </c>
    </row>
    <row r="21" spans="1:18" s="1" customFormat="1" ht="12.75">
      <c r="A21" s="134" t="s">
        <v>22</v>
      </c>
      <c r="B21" s="134"/>
      <c r="C21" s="166"/>
      <c r="D21" s="166"/>
      <c r="E21" s="166"/>
      <c r="F21" s="166"/>
      <c r="G21" s="166"/>
      <c r="H21" s="166"/>
      <c r="I21" s="166"/>
      <c r="J21" s="166"/>
      <c r="K21" s="166"/>
      <c r="L21" s="166"/>
      <c r="M21" s="166"/>
      <c r="N21" s="166"/>
      <c r="O21" s="166"/>
      <c r="P21" s="166"/>
      <c r="Q21" s="108"/>
      <c r="R21" s="108"/>
    </row>
    <row r="22" spans="1:18" ht="36.75" customHeight="1">
      <c r="A22" s="189" t="s">
        <v>79</v>
      </c>
      <c r="B22" s="186"/>
      <c r="C22" s="186"/>
      <c r="D22" s="186"/>
      <c r="E22" s="186"/>
      <c r="F22" s="186"/>
      <c r="G22" s="186"/>
      <c r="H22" s="186"/>
      <c r="I22" s="186"/>
      <c r="J22" s="186"/>
      <c r="K22" s="186"/>
      <c r="L22" s="186"/>
      <c r="M22" s="186"/>
      <c r="N22" s="186"/>
      <c r="O22" s="186"/>
      <c r="P22" s="186"/>
      <c r="Q22" s="137"/>
      <c r="R22" s="108"/>
    </row>
    <row r="24" spans="1:17" ht="15">
      <c r="A24" s="106" t="s">
        <v>76</v>
      </c>
      <c r="B24" s="107"/>
      <c r="C24" s="107"/>
      <c r="D24" s="107"/>
      <c r="E24" s="107"/>
      <c r="F24" s="107"/>
      <c r="G24" s="138"/>
      <c r="H24" s="138"/>
      <c r="I24" s="139"/>
      <c r="J24" s="139"/>
      <c r="K24" s="139"/>
      <c r="L24" s="139"/>
      <c r="M24" s="139"/>
      <c r="N24" s="108"/>
      <c r="O24" s="108"/>
      <c r="P24" s="108"/>
      <c r="Q24" s="108"/>
    </row>
    <row r="25" spans="1:17" ht="12.75">
      <c r="A25" s="168" t="s">
        <v>82</v>
      </c>
      <c r="B25" s="107"/>
      <c r="C25" s="107"/>
      <c r="D25" s="107"/>
      <c r="E25" s="107"/>
      <c r="F25" s="107"/>
      <c r="G25" s="138"/>
      <c r="H25" s="138"/>
      <c r="I25" s="139"/>
      <c r="J25" s="139"/>
      <c r="K25" s="139"/>
      <c r="L25" s="139"/>
      <c r="M25" s="139"/>
      <c r="N25" s="108"/>
      <c r="O25" s="108"/>
      <c r="P25" s="108"/>
      <c r="Q25" s="108"/>
    </row>
    <row r="26" spans="1:17" ht="15" thickBot="1">
      <c r="A26" s="140" t="s">
        <v>26</v>
      </c>
      <c r="B26" s="109"/>
      <c r="C26" s="140"/>
      <c r="D26" s="140"/>
      <c r="E26" s="140"/>
      <c r="F26" s="140"/>
      <c r="G26" s="140"/>
      <c r="H26" s="140"/>
      <c r="I26" s="140"/>
      <c r="J26" s="140"/>
      <c r="K26" s="140"/>
      <c r="L26" s="140"/>
      <c r="M26" s="140"/>
      <c r="N26" s="108"/>
      <c r="O26" s="108"/>
      <c r="P26" s="108"/>
      <c r="Q26" s="108"/>
    </row>
    <row r="27" spans="1:17" ht="15" thickBot="1">
      <c r="A27" s="187" t="s">
        <v>16</v>
      </c>
      <c r="B27" s="193" t="s">
        <v>12</v>
      </c>
      <c r="C27" s="194"/>
      <c r="D27" s="194"/>
      <c r="E27" s="194"/>
      <c r="F27" s="194"/>
      <c r="G27" s="194"/>
      <c r="H27" s="194"/>
      <c r="I27" s="194"/>
      <c r="J27" s="194"/>
      <c r="K27" s="194"/>
      <c r="L27" s="194"/>
      <c r="M27" s="194"/>
      <c r="N27" s="194"/>
      <c r="O27" s="194"/>
      <c r="P27" s="194"/>
      <c r="Q27" s="195"/>
    </row>
    <row r="28" spans="1:17" ht="15.75" thickBot="1">
      <c r="A28" s="188"/>
      <c r="B28" s="141">
        <v>2003</v>
      </c>
      <c r="C28" s="141">
        <v>2004</v>
      </c>
      <c r="D28" s="141">
        <v>2005</v>
      </c>
      <c r="E28" s="141">
        <v>2006</v>
      </c>
      <c r="F28" s="141">
        <v>2007</v>
      </c>
      <c r="G28" s="141">
        <v>2008</v>
      </c>
      <c r="H28" s="141">
        <v>2009</v>
      </c>
      <c r="I28" s="141">
        <v>2010</v>
      </c>
      <c r="J28" s="141">
        <v>2011</v>
      </c>
      <c r="K28" s="141">
        <v>2012</v>
      </c>
      <c r="L28" s="141">
        <v>2013</v>
      </c>
      <c r="M28" s="141">
        <v>2014</v>
      </c>
      <c r="N28" s="141">
        <v>2015</v>
      </c>
      <c r="O28" s="141">
        <v>2016</v>
      </c>
      <c r="P28" s="141">
        <v>2017</v>
      </c>
      <c r="Q28" s="141">
        <v>2018</v>
      </c>
    </row>
    <row r="29" spans="1:17" ht="12.75">
      <c r="A29" s="111" t="s">
        <v>0</v>
      </c>
      <c r="B29" s="142" t="s">
        <v>70</v>
      </c>
      <c r="C29" s="142" t="s">
        <v>70</v>
      </c>
      <c r="D29" s="143">
        <f>(D6-C6)/C6</f>
        <v>-0.1605993013762047</v>
      </c>
      <c r="E29" s="143">
        <f>(E6-D6)/D6</f>
        <v>0.40561544246678366</v>
      </c>
      <c r="F29" s="143">
        <f aca="true" t="shared" si="4" ref="F29:Q29">(F6-E6)/E6</f>
        <v>0.05971107544141252</v>
      </c>
      <c r="G29" s="143">
        <f t="shared" si="4"/>
        <v>-0.02110471574270423</v>
      </c>
      <c r="H29" s="143">
        <f t="shared" si="4"/>
        <v>0.011003369781995736</v>
      </c>
      <c r="I29" s="143">
        <f t="shared" si="4"/>
        <v>0.015747228079722467</v>
      </c>
      <c r="J29" s="143">
        <f t="shared" si="4"/>
        <v>-0.05287125397622635</v>
      </c>
      <c r="K29" s="143">
        <f t="shared" si="4"/>
        <v>0.04422682599165665</v>
      </c>
      <c r="L29" s="143">
        <f t="shared" si="4"/>
        <v>-0.08992111588854657</v>
      </c>
      <c r="M29" s="143">
        <f t="shared" si="4"/>
        <v>-0.050444551913991297</v>
      </c>
      <c r="N29" s="143">
        <f t="shared" si="4"/>
        <v>-0.049715964740450536</v>
      </c>
      <c r="O29" s="143">
        <f t="shared" si="4"/>
        <v>-0.05046174142480211</v>
      </c>
      <c r="P29" s="143">
        <f t="shared" si="4"/>
        <v>-0.04893192080583536</v>
      </c>
      <c r="Q29" s="175">
        <f t="shared" si="4"/>
        <v>-0.06322757361333028</v>
      </c>
    </row>
    <row r="30" spans="1:17" ht="12.75">
      <c r="A30" s="115" t="s">
        <v>1</v>
      </c>
      <c r="B30" s="144" t="s">
        <v>70</v>
      </c>
      <c r="C30" s="144" t="s">
        <v>70</v>
      </c>
      <c r="D30" s="145">
        <f aca="true" t="shared" si="5" ref="D30:E40">(D7-C7)/C7</f>
        <v>-0.006658012646036598</v>
      </c>
      <c r="E30" s="145">
        <f t="shared" si="5"/>
        <v>0.10079251327881292</v>
      </c>
      <c r="F30" s="145">
        <f aca="true" t="shared" si="6" ref="F30:Q30">(F7-E7)/E7</f>
        <v>0.01547122123080458</v>
      </c>
      <c r="G30" s="145">
        <f t="shared" si="6"/>
        <v>0.036165478749481464</v>
      </c>
      <c r="H30" s="145">
        <f t="shared" si="6"/>
        <v>-0.03937982239044985</v>
      </c>
      <c r="I30" s="145">
        <f t="shared" si="6"/>
        <v>0.028680760778964916</v>
      </c>
      <c r="J30" s="145">
        <f t="shared" si="6"/>
        <v>-0.04364480129645317</v>
      </c>
      <c r="K30" s="145">
        <f t="shared" si="6"/>
        <v>0.07998921666795039</v>
      </c>
      <c r="L30" s="145">
        <f t="shared" si="6"/>
        <v>-0.12209820632599935</v>
      </c>
      <c r="M30" s="145">
        <f t="shared" si="6"/>
        <v>-0.06381250253868963</v>
      </c>
      <c r="N30" s="145">
        <f t="shared" si="6"/>
        <v>-0.04208608122179799</v>
      </c>
      <c r="O30" s="145">
        <f t="shared" si="6"/>
        <v>-0.020880514539360448</v>
      </c>
      <c r="P30" s="145">
        <f t="shared" si="6"/>
        <v>-0.05389276957949762</v>
      </c>
      <c r="Q30" s="176">
        <f t="shared" si="6"/>
        <v>-0.14991198904752592</v>
      </c>
    </row>
    <row r="31" spans="1:17" ht="12.75">
      <c r="A31" s="115" t="s">
        <v>2</v>
      </c>
      <c r="B31" s="144" t="s">
        <v>70</v>
      </c>
      <c r="C31" s="144" t="s">
        <v>70</v>
      </c>
      <c r="D31" s="145">
        <f t="shared" si="5"/>
        <v>0.10803311899938342</v>
      </c>
      <c r="E31" s="145">
        <f t="shared" si="5"/>
        <v>0.08207798402162247</v>
      </c>
      <c r="F31" s="145">
        <f aca="true" t="shared" si="7" ref="F31:Q31">(F8-E8)/E8</f>
        <v>0.05704525418748163</v>
      </c>
      <c r="G31" s="145">
        <f t="shared" si="7"/>
        <v>-0.004482746637940021</v>
      </c>
      <c r="H31" s="145">
        <f t="shared" si="7"/>
        <v>0.002757609606255236</v>
      </c>
      <c r="I31" s="145">
        <f t="shared" si="7"/>
        <v>0.02401921537229784</v>
      </c>
      <c r="J31" s="145">
        <f t="shared" si="7"/>
        <v>-0.05262263317129551</v>
      </c>
      <c r="K31" s="145">
        <f t="shared" si="7"/>
        <v>0.010549355915174566</v>
      </c>
      <c r="L31" s="145">
        <f t="shared" si="7"/>
        <v>-0.08859141426694599</v>
      </c>
      <c r="M31" s="145">
        <f t="shared" si="7"/>
        <v>-0.0182328190743338</v>
      </c>
      <c r="N31" s="145">
        <f t="shared" si="7"/>
        <v>-0.38916666666666666</v>
      </c>
      <c r="O31" s="145">
        <f t="shared" si="7"/>
        <v>0.49386084583901774</v>
      </c>
      <c r="P31" s="145">
        <f t="shared" si="7"/>
        <v>-0.09889106327462492</v>
      </c>
      <c r="Q31" s="176">
        <f t="shared" si="7"/>
        <v>-0.04237247237102457</v>
      </c>
    </row>
    <row r="32" spans="1:17" ht="12.75">
      <c r="A32" s="115" t="s">
        <v>3</v>
      </c>
      <c r="B32" s="144" t="s">
        <v>70</v>
      </c>
      <c r="C32" s="144" t="s">
        <v>70</v>
      </c>
      <c r="D32" s="145">
        <f t="shared" si="5"/>
        <v>0.28462319072798165</v>
      </c>
      <c r="E32" s="145">
        <f t="shared" si="5"/>
        <v>0.1608598037585232</v>
      </c>
      <c r="F32" s="145">
        <f aca="true" t="shared" si="8" ref="F32:Q32">(F9-E9)/E9</f>
        <v>-0.03141004978331722</v>
      </c>
      <c r="G32" s="145">
        <f t="shared" si="8"/>
        <v>-0.029544446087856824</v>
      </c>
      <c r="H32" s="145">
        <f t="shared" si="8"/>
        <v>0.047475709658982665</v>
      </c>
      <c r="I32" s="145">
        <f t="shared" si="8"/>
        <v>0.03073733221781674</v>
      </c>
      <c r="J32" s="145">
        <f t="shared" si="8"/>
        <v>-0.020856860530773576</v>
      </c>
      <c r="K32" s="145">
        <f t="shared" si="8"/>
        <v>-0.009010632546404758</v>
      </c>
      <c r="L32" s="145">
        <f t="shared" si="8"/>
        <v>-0.09001636661211129</v>
      </c>
      <c r="M32" s="145">
        <f t="shared" si="8"/>
        <v>-0.14392486011191047</v>
      </c>
      <c r="N32" s="145">
        <f t="shared" si="8"/>
        <v>-0.00980437928941594</v>
      </c>
      <c r="O32" s="145">
        <f t="shared" si="8"/>
        <v>0.03361780376255363</v>
      </c>
      <c r="P32" s="145">
        <f t="shared" si="8"/>
        <v>-0.11864793358270231</v>
      </c>
      <c r="Q32" s="176">
        <f t="shared" si="8"/>
        <v>-0.06557631592567673</v>
      </c>
    </row>
    <row r="33" spans="1:17" ht="12.75">
      <c r="A33" s="115" t="s">
        <v>4</v>
      </c>
      <c r="B33" s="144" t="s">
        <v>70</v>
      </c>
      <c r="C33" s="144" t="s">
        <v>70</v>
      </c>
      <c r="D33" s="145">
        <f t="shared" si="5"/>
        <v>0.08542561033779975</v>
      </c>
      <c r="E33" s="145">
        <f t="shared" si="5"/>
        <v>0.1401861691502537</v>
      </c>
      <c r="F33" s="145">
        <f aca="true" t="shared" si="9" ref="F33:Q33">(F10-E10)/E10</f>
        <v>-0.012894183601962159</v>
      </c>
      <c r="G33" s="145">
        <f t="shared" si="9"/>
        <v>-0.01742865256282834</v>
      </c>
      <c r="H33" s="145">
        <f t="shared" si="9"/>
        <v>0.020447238177811494</v>
      </c>
      <c r="I33" s="145">
        <f t="shared" si="9"/>
        <v>0.018161220660601125</v>
      </c>
      <c r="J33" s="145">
        <f t="shared" si="9"/>
        <v>-0.0008692628650904034</v>
      </c>
      <c r="K33" s="145">
        <f t="shared" si="9"/>
        <v>-0.013537497824952149</v>
      </c>
      <c r="L33" s="145">
        <f t="shared" si="9"/>
        <v>-0.16591406194877584</v>
      </c>
      <c r="M33" s="145">
        <f t="shared" si="9"/>
        <v>0.004525652412976357</v>
      </c>
      <c r="N33" s="145">
        <f t="shared" si="9"/>
        <v>-0.03646315789473684</v>
      </c>
      <c r="O33" s="145">
        <f t="shared" si="9"/>
        <v>-0.04763153294878518</v>
      </c>
      <c r="P33" s="145">
        <f t="shared" si="9"/>
        <v>-0.08240800220244104</v>
      </c>
      <c r="Q33" s="176">
        <f t="shared" si="9"/>
        <v>0.019051905190519053</v>
      </c>
    </row>
    <row r="34" spans="1:17" ht="12.75">
      <c r="A34" s="115" t="s">
        <v>5</v>
      </c>
      <c r="B34" s="144" t="s">
        <v>70</v>
      </c>
      <c r="C34" s="144" t="s">
        <v>70</v>
      </c>
      <c r="D34" s="145">
        <f t="shared" si="5"/>
        <v>0.10791203808660167</v>
      </c>
      <c r="E34" s="145">
        <f t="shared" si="5"/>
        <v>0.12457540413341518</v>
      </c>
      <c r="F34" s="145">
        <f aca="true" t="shared" si="10" ref="F34:P34">(F11-E11)/E11</f>
        <v>-0.0014556570471996797</v>
      </c>
      <c r="G34" s="145">
        <f t="shared" si="10"/>
        <v>-0.15813258500674224</v>
      </c>
      <c r="H34" s="145">
        <f t="shared" si="10"/>
        <v>0.18852813852813852</v>
      </c>
      <c r="I34" s="145">
        <f t="shared" si="10"/>
        <v>-0.011218357311965034</v>
      </c>
      <c r="J34" s="145">
        <f t="shared" si="10"/>
        <v>0.05090801930231702</v>
      </c>
      <c r="K34" s="145">
        <f t="shared" si="10"/>
        <v>-0.049738862210382415</v>
      </c>
      <c r="L34" s="145">
        <f t="shared" si="10"/>
        <v>-0.07196606418295831</v>
      </c>
      <c r="M34" s="145">
        <f t="shared" si="10"/>
        <v>-0.06999483286299138</v>
      </c>
      <c r="N34" s="145">
        <f t="shared" si="10"/>
        <v>-0.06842465167963074</v>
      </c>
      <c r="O34" s="145">
        <f t="shared" si="10"/>
        <v>-0.1913566087076203</v>
      </c>
      <c r="P34" s="145">
        <f t="shared" si="10"/>
        <v>0.086860319981845</v>
      </c>
      <c r="Q34" s="176">
        <f>(Q11-P11)/P11</f>
        <v>-0.016129874197421307</v>
      </c>
    </row>
    <row r="35" spans="1:17" ht="12.75">
      <c r="A35" s="115" t="s">
        <v>6</v>
      </c>
      <c r="B35" s="144" t="s">
        <v>70</v>
      </c>
      <c r="C35" s="144" t="s">
        <v>70</v>
      </c>
      <c r="D35" s="145">
        <f t="shared" si="5"/>
        <v>0.068991344873502</v>
      </c>
      <c r="E35" s="145">
        <f t="shared" si="5"/>
        <v>0.12444530945893344</v>
      </c>
      <c r="F35" s="145">
        <f aca="true" t="shared" si="11" ref="F35:P35">(F12-E12)/E12</f>
        <v>-0.0021116765326963686</v>
      </c>
      <c r="G35" s="145">
        <f t="shared" si="11"/>
        <v>-0.054430028446541316</v>
      </c>
      <c r="H35" s="145">
        <f t="shared" si="11"/>
        <v>-0.10276259309535166</v>
      </c>
      <c r="I35" s="145">
        <f t="shared" si="11"/>
        <v>0.1648675171736997</v>
      </c>
      <c r="J35" s="145">
        <f t="shared" si="11"/>
        <v>0.02467705700645886</v>
      </c>
      <c r="K35" s="145">
        <f t="shared" si="11"/>
        <v>-0.04193073207495461</v>
      </c>
      <c r="L35" s="145">
        <f t="shared" si="11"/>
        <v>-0.0653985053813423</v>
      </c>
      <c r="M35" s="145">
        <f t="shared" si="11"/>
        <v>-0.09051955008034279</v>
      </c>
      <c r="N35" s="145">
        <f t="shared" si="11"/>
        <v>-0.0063099444724886425</v>
      </c>
      <c r="O35" s="145">
        <f t="shared" si="11"/>
        <v>-0.016171365676064687</v>
      </c>
      <c r="P35" s="145">
        <f t="shared" si="11"/>
        <v>-0.1894578313253012</v>
      </c>
      <c r="Q35" s="176">
        <f>(Q12-P12)/P12</f>
        <v>0.08244412592238679</v>
      </c>
    </row>
    <row r="36" spans="1:17" ht="12.75">
      <c r="A36" s="115" t="s">
        <v>7</v>
      </c>
      <c r="B36" s="144" t="s">
        <v>70</v>
      </c>
      <c r="C36" s="144" t="s">
        <v>70</v>
      </c>
      <c r="D36" s="145">
        <f t="shared" si="5"/>
        <v>0.06582246740220662</v>
      </c>
      <c r="E36" s="145">
        <f t="shared" si="5"/>
        <v>0.12445594635925185</v>
      </c>
      <c r="F36" s="145">
        <f aca="true" t="shared" si="12" ref="F36:P36">(F13-E13)/E13</f>
        <v>-0.0008717787774174425</v>
      </c>
      <c r="G36" s="145">
        <f t="shared" si="12"/>
        <v>0.013995532598073433</v>
      </c>
      <c r="H36" s="145">
        <f t="shared" si="12"/>
        <v>-0.05393591023302241</v>
      </c>
      <c r="I36" s="145">
        <f t="shared" si="12"/>
        <v>0.040748017172378664</v>
      </c>
      <c r="J36" s="145">
        <f t="shared" si="12"/>
        <v>0.027022303013353843</v>
      </c>
      <c r="K36" s="145">
        <f t="shared" si="12"/>
        <v>-0.04870826100275707</v>
      </c>
      <c r="L36" s="145">
        <f t="shared" si="12"/>
        <v>-0.09735938170888793</v>
      </c>
      <c r="M36" s="145">
        <f t="shared" si="12"/>
        <v>-0.05434653347603758</v>
      </c>
      <c r="N36" s="145">
        <f t="shared" si="12"/>
        <v>-0.007042253521126761</v>
      </c>
      <c r="O36" s="145">
        <f t="shared" si="12"/>
        <v>-0.10119047619047619</v>
      </c>
      <c r="P36" s="145">
        <f t="shared" si="12"/>
        <v>-0.10826170682447983</v>
      </c>
      <c r="Q36" s="176">
        <f>(Q13-P13)/P13</f>
        <v>0.09291056567997472</v>
      </c>
    </row>
    <row r="37" spans="1:17" ht="12.75">
      <c r="A37" s="115" t="s">
        <v>8</v>
      </c>
      <c r="B37" s="144" t="s">
        <v>70</v>
      </c>
      <c r="C37" s="144" t="s">
        <v>70</v>
      </c>
      <c r="D37" s="145">
        <f t="shared" si="5"/>
        <v>0.027735690235690235</v>
      </c>
      <c r="E37" s="145">
        <f t="shared" si="5"/>
        <v>0.0921413653302756</v>
      </c>
      <c r="F37" s="145">
        <f aca="true" t="shared" si="13" ref="F37:P37">(F14-E14)/E14</f>
        <v>0.030259852262926993</v>
      </c>
      <c r="G37" s="145">
        <f t="shared" si="13"/>
        <v>0.013320716261464551</v>
      </c>
      <c r="H37" s="145">
        <f t="shared" si="13"/>
        <v>-0.008440485597299045</v>
      </c>
      <c r="I37" s="145">
        <f t="shared" si="13"/>
        <v>-0.012895280182562394</v>
      </c>
      <c r="J37" s="145">
        <f t="shared" si="13"/>
        <v>0.04025540347143224</v>
      </c>
      <c r="K37" s="145">
        <f t="shared" si="13"/>
        <v>-0.07524340341470298</v>
      </c>
      <c r="L37" s="145">
        <f t="shared" si="13"/>
        <v>-0.0461186343696357</v>
      </c>
      <c r="M37" s="145">
        <f t="shared" si="13"/>
        <v>-0.08246020954970806</v>
      </c>
      <c r="N37" s="145">
        <f t="shared" si="13"/>
        <v>-0.0010460251046025104</v>
      </c>
      <c r="O37" s="145">
        <f t="shared" si="13"/>
        <v>-0.11121291448516579</v>
      </c>
      <c r="P37" s="145">
        <f t="shared" si="13"/>
        <v>-0.03352805458740366</v>
      </c>
      <c r="Q37" s="176">
        <f>(Q14-P14)/P14</f>
        <v>-0.013917106867127185</v>
      </c>
    </row>
    <row r="38" spans="1:17" ht="12.75">
      <c r="A38" s="115" t="s">
        <v>9</v>
      </c>
      <c r="B38" s="144" t="s">
        <v>70</v>
      </c>
      <c r="C38" s="144" t="s">
        <v>70</v>
      </c>
      <c r="D38" s="145">
        <f t="shared" si="5"/>
        <v>-0.029005830688611706</v>
      </c>
      <c r="E38" s="145">
        <f t="shared" si="5"/>
        <v>0.07091821222256005</v>
      </c>
      <c r="F38" s="145">
        <f aca="true" t="shared" si="14" ref="F38:P38">(F15-E15)/E15</f>
        <v>0.02399034707928171</v>
      </c>
      <c r="G38" s="145">
        <f t="shared" si="14"/>
        <v>-0.0036736674291259442</v>
      </c>
      <c r="H38" s="145">
        <f t="shared" si="14"/>
        <v>-0.002504522053708084</v>
      </c>
      <c r="I38" s="145">
        <f t="shared" si="14"/>
        <v>-0.028142000278978938</v>
      </c>
      <c r="J38" s="145">
        <f t="shared" si="14"/>
        <v>0.06186084897197603</v>
      </c>
      <c r="K38" s="145">
        <f t="shared" si="14"/>
        <v>-0.07633561991011388</v>
      </c>
      <c r="L38" s="145">
        <f t="shared" si="14"/>
        <v>-0.05257188849052462</v>
      </c>
      <c r="M38" s="145">
        <f t="shared" si="14"/>
        <v>-0.0500057921767</v>
      </c>
      <c r="N38" s="145">
        <f t="shared" si="14"/>
        <v>-0.09657751402325014</v>
      </c>
      <c r="O38" s="145">
        <f t="shared" si="14"/>
        <v>-0.03743363628183209</v>
      </c>
      <c r="P38" s="145">
        <f t="shared" si="14"/>
        <v>-0.08633261662148266</v>
      </c>
      <c r="Q38" s="176"/>
    </row>
    <row r="39" spans="1:17" ht="12.75">
      <c r="A39" s="115" t="s">
        <v>10</v>
      </c>
      <c r="B39" s="144" t="s">
        <v>70</v>
      </c>
      <c r="C39" s="144" t="s">
        <v>70</v>
      </c>
      <c r="D39" s="145">
        <f t="shared" si="5"/>
        <v>0.06457992948662826</v>
      </c>
      <c r="E39" s="145">
        <f t="shared" si="5"/>
        <v>0.09579967689822294</v>
      </c>
      <c r="F39" s="145">
        <f aca="true" t="shared" si="15" ref="F39:P39">(F16-E16)/E16</f>
        <v>0.011278195488721804</v>
      </c>
      <c r="G39" s="145">
        <f t="shared" si="15"/>
        <v>0.004774400466506305</v>
      </c>
      <c r="H39" s="145">
        <f t="shared" si="15"/>
        <v>0.003554717254887736</v>
      </c>
      <c r="I39" s="145">
        <f t="shared" si="15"/>
        <v>0.009722774424404525</v>
      </c>
      <c r="J39" s="145">
        <f t="shared" si="15"/>
        <v>0.0037227949599083618</v>
      </c>
      <c r="K39" s="145">
        <f t="shared" si="15"/>
        <v>-0.12549928673323824</v>
      </c>
      <c r="L39" s="145">
        <f t="shared" si="15"/>
        <v>-0.01712817584927205</v>
      </c>
      <c r="M39" s="145">
        <f t="shared" si="15"/>
        <v>-0.07754864943363346</v>
      </c>
      <c r="N39" s="145">
        <f t="shared" si="15"/>
        <v>-0.04889348686577906</v>
      </c>
      <c r="O39" s="145">
        <f t="shared" si="15"/>
        <v>-0.04185386616221329</v>
      </c>
      <c r="P39" s="145">
        <f t="shared" si="15"/>
        <v>-0.11604146100691017</v>
      </c>
      <c r="Q39" s="145" t="s">
        <v>70</v>
      </c>
    </row>
    <row r="40" spans="1:17" ht="13.5" thickBot="1">
      <c r="A40" s="146" t="s">
        <v>11</v>
      </c>
      <c r="B40" s="147" t="s">
        <v>70</v>
      </c>
      <c r="C40" s="147" t="s">
        <v>70</v>
      </c>
      <c r="D40" s="148">
        <f t="shared" si="5"/>
        <v>0.10047350058149195</v>
      </c>
      <c r="E40" s="148">
        <f t="shared" si="5"/>
        <v>0.07190035855821854</v>
      </c>
      <c r="F40" s="148">
        <f aca="true" t="shared" si="16" ref="F40:P40">(F17-E17)/E17</f>
        <v>-0.00021126760563380283</v>
      </c>
      <c r="G40" s="148">
        <f t="shared" si="16"/>
        <v>0.016869761217158556</v>
      </c>
      <c r="H40" s="148">
        <f t="shared" si="16"/>
        <v>0.017247947909811934</v>
      </c>
      <c r="I40" s="148">
        <f t="shared" si="16"/>
        <v>-0.051853869463075825</v>
      </c>
      <c r="J40" s="148">
        <f t="shared" si="16"/>
        <v>0.05573111174949727</v>
      </c>
      <c r="K40" s="148">
        <f t="shared" si="16"/>
        <v>-0.11425170068027211</v>
      </c>
      <c r="L40" s="148">
        <f t="shared" si="16"/>
        <v>-0.08724703352405822</v>
      </c>
      <c r="M40" s="148">
        <f t="shared" si="16"/>
        <v>-0.010728259497665026</v>
      </c>
      <c r="N40" s="148">
        <f t="shared" si="16"/>
        <v>-0.05422301607552947</v>
      </c>
      <c r="O40" s="148">
        <f t="shared" si="16"/>
        <v>-0.05827600161877782</v>
      </c>
      <c r="P40" s="148">
        <f t="shared" si="16"/>
        <v>-0.048894618727020965</v>
      </c>
      <c r="Q40" s="148" t="s">
        <v>70</v>
      </c>
    </row>
    <row r="41" spans="1:17" ht="12.75">
      <c r="A41" s="123" t="s">
        <v>75</v>
      </c>
      <c r="B41" s="124" t="s">
        <v>70</v>
      </c>
      <c r="C41" s="103">
        <f>(C18-B18)/B18</f>
        <v>0.1515023310262677</v>
      </c>
      <c r="D41" s="103">
        <f>(D18-C18)/C18</f>
        <v>0.05416299551614295</v>
      </c>
      <c r="E41" s="103">
        <f aca="true" t="shared" si="17" ref="E41:P41">(E18-D18)/D18</f>
        <v>0.1276787255137502</v>
      </c>
      <c r="F41" s="103">
        <f t="shared" si="17"/>
        <v>0.012131850984981471</v>
      </c>
      <c r="G41" s="103">
        <f t="shared" si="17"/>
        <v>-0.016970156953198656</v>
      </c>
      <c r="H41" s="103">
        <f t="shared" si="17"/>
        <v>0.004237364811474965</v>
      </c>
      <c r="I41" s="103">
        <f t="shared" si="17"/>
        <v>0.01710318068106397</v>
      </c>
      <c r="J41" s="103">
        <f t="shared" si="17"/>
        <v>0.007107129570028996</v>
      </c>
      <c r="K41" s="103">
        <f t="shared" si="17"/>
        <v>-0.03624065837733559</v>
      </c>
      <c r="L41" s="103">
        <f t="shared" si="17"/>
        <v>-0.08393769773667559</v>
      </c>
      <c r="M41" s="103">
        <f t="shared" si="17"/>
        <v>-0.05933689328126245</v>
      </c>
      <c r="N41" s="103">
        <f t="shared" si="17"/>
        <v>-0.06991103579750053</v>
      </c>
      <c r="O41" s="103">
        <f t="shared" si="17"/>
        <v>-0.02646352156139332</v>
      </c>
      <c r="P41" s="103">
        <f t="shared" si="17"/>
        <v>-0.07815271848256233</v>
      </c>
      <c r="Q41" s="103" t="s">
        <v>70</v>
      </c>
    </row>
    <row r="42" spans="1:17" ht="12.75">
      <c r="A42" s="135" t="s">
        <v>71</v>
      </c>
      <c r="B42" s="108"/>
      <c r="C42" s="108"/>
      <c r="D42" s="149"/>
      <c r="E42" s="108"/>
      <c r="F42" s="108"/>
      <c r="G42" s="108"/>
      <c r="H42" s="108"/>
      <c r="I42" s="108"/>
      <c r="J42" s="108"/>
      <c r="K42" s="108"/>
      <c r="L42" s="108"/>
      <c r="M42" s="108"/>
      <c r="N42" s="108"/>
      <c r="O42" s="108"/>
      <c r="P42" s="108"/>
      <c r="Q42" s="108"/>
    </row>
    <row r="43" spans="1:17" ht="24.75" customHeight="1">
      <c r="A43" s="186" t="s">
        <v>28</v>
      </c>
      <c r="B43" s="186"/>
      <c r="C43" s="186"/>
      <c r="D43" s="186"/>
      <c r="E43" s="186"/>
      <c r="F43" s="186"/>
      <c r="G43" s="186"/>
      <c r="H43" s="186"/>
      <c r="I43" s="186"/>
      <c r="J43" s="186"/>
      <c r="K43" s="186"/>
      <c r="L43" s="186"/>
      <c r="M43" s="186"/>
      <c r="N43" s="186"/>
      <c r="O43" s="186"/>
      <c r="P43" s="186"/>
      <c r="Q43" s="137"/>
    </row>
    <row r="46" spans="1:17" ht="12.75">
      <c r="A46" s="107" t="s">
        <v>78</v>
      </c>
      <c r="B46" s="108"/>
      <c r="C46" s="108"/>
      <c r="D46" s="108"/>
      <c r="E46" s="108"/>
      <c r="F46" s="108"/>
      <c r="G46" s="108"/>
      <c r="H46" s="108"/>
      <c r="I46" s="108"/>
      <c r="J46" s="108"/>
      <c r="K46" s="108"/>
      <c r="L46" s="108"/>
      <c r="M46" s="108"/>
      <c r="N46" s="108"/>
      <c r="O46" s="108"/>
      <c r="P46" s="108"/>
      <c r="Q46" s="108"/>
    </row>
    <row r="47" spans="1:17" ht="12.75">
      <c r="A47" s="168" t="s">
        <v>83</v>
      </c>
      <c r="B47" s="108"/>
      <c r="C47" s="108"/>
      <c r="D47" s="108"/>
      <c r="E47" s="108"/>
      <c r="F47" s="108"/>
      <c r="G47" s="108"/>
      <c r="H47" s="108"/>
      <c r="I47" s="108"/>
      <c r="J47" s="108"/>
      <c r="K47" s="108"/>
      <c r="L47" s="108"/>
      <c r="M47" s="108"/>
      <c r="N47" s="108"/>
      <c r="O47" s="108"/>
      <c r="P47" s="108"/>
      <c r="Q47" s="108"/>
    </row>
    <row r="48" spans="1:17" ht="13.5" thickBot="1">
      <c r="A48" s="140" t="s">
        <v>26</v>
      </c>
      <c r="B48" s="108"/>
      <c r="C48" s="108"/>
      <c r="D48" s="108"/>
      <c r="E48" s="108"/>
      <c r="F48" s="108"/>
      <c r="G48" s="108"/>
      <c r="H48" s="108"/>
      <c r="I48" s="108"/>
      <c r="J48" s="108"/>
      <c r="K48" s="108"/>
      <c r="L48" s="108"/>
      <c r="M48" s="108"/>
      <c r="N48" s="108"/>
      <c r="O48" s="108"/>
      <c r="P48" s="108"/>
      <c r="Q48" s="108"/>
    </row>
    <row r="49" spans="1:17" ht="13.5" thickBot="1">
      <c r="A49" s="177" t="s">
        <v>16</v>
      </c>
      <c r="B49" s="179" t="s">
        <v>12</v>
      </c>
      <c r="C49" s="180"/>
      <c r="D49" s="180"/>
      <c r="E49" s="180"/>
      <c r="F49" s="180"/>
      <c r="G49" s="180"/>
      <c r="H49" s="180"/>
      <c r="I49" s="180"/>
      <c r="J49" s="180"/>
      <c r="K49" s="180"/>
      <c r="L49" s="180"/>
      <c r="M49" s="180"/>
      <c r="N49" s="180"/>
      <c r="O49" s="180"/>
      <c r="P49" s="180"/>
      <c r="Q49" s="181"/>
    </row>
    <row r="50" spans="1:17" ht="13.5" thickBot="1">
      <c r="A50" s="178"/>
      <c r="B50" s="161">
        <v>2003</v>
      </c>
      <c r="C50" s="161">
        <v>2004</v>
      </c>
      <c r="D50" s="161">
        <v>2005</v>
      </c>
      <c r="E50" s="161">
        <v>2006</v>
      </c>
      <c r="F50" s="161">
        <v>2007</v>
      </c>
      <c r="G50" s="161">
        <v>2008</v>
      </c>
      <c r="H50" s="161">
        <v>2009</v>
      </c>
      <c r="I50" s="161">
        <v>2010</v>
      </c>
      <c r="J50" s="161">
        <v>2011</v>
      </c>
      <c r="K50" s="161">
        <v>2012</v>
      </c>
      <c r="L50" s="161">
        <v>2013</v>
      </c>
      <c r="M50" s="161">
        <v>2014</v>
      </c>
      <c r="N50" s="161">
        <v>2015</v>
      </c>
      <c r="O50" s="161">
        <v>2016</v>
      </c>
      <c r="P50" s="161">
        <v>2017</v>
      </c>
      <c r="Q50" s="161">
        <v>2018</v>
      </c>
    </row>
    <row r="51" spans="1:17" ht="12.75">
      <c r="A51" s="150" t="s">
        <v>0</v>
      </c>
      <c r="B51" s="151" t="s">
        <v>27</v>
      </c>
      <c r="C51" s="152">
        <v>792.0333333333333</v>
      </c>
      <c r="D51" s="152">
        <v>664.8333333333334</v>
      </c>
      <c r="E51" s="152">
        <v>934.5</v>
      </c>
      <c r="F51" s="152">
        <v>990.3</v>
      </c>
      <c r="G51" s="152">
        <v>969.4</v>
      </c>
      <c r="H51" s="152">
        <v>980.0666666666667</v>
      </c>
      <c r="I51" s="152">
        <v>995.5</v>
      </c>
      <c r="J51" s="152">
        <v>942.8666666666667</v>
      </c>
      <c r="K51" s="152">
        <v>984.5666666666667</v>
      </c>
      <c r="L51" s="152">
        <v>896.0333333333333</v>
      </c>
      <c r="M51" s="152">
        <v>850.8333333333334</v>
      </c>
      <c r="N51" s="152">
        <v>808.5333333333333</v>
      </c>
      <c r="O51" s="152">
        <v>767.7333333333333</v>
      </c>
      <c r="P51" s="153">
        <v>730.1666666666666</v>
      </c>
      <c r="Q51" s="154">
        <v>684</v>
      </c>
    </row>
    <row r="52" spans="1:17" ht="12.75">
      <c r="A52" s="155" t="s">
        <v>1</v>
      </c>
      <c r="B52" s="156" t="s">
        <v>27</v>
      </c>
      <c r="C52" s="154">
        <v>796.0333333333333</v>
      </c>
      <c r="D52" s="154">
        <v>790.7333333333333</v>
      </c>
      <c r="E52" s="154">
        <v>870.4333333333333</v>
      </c>
      <c r="F52" s="154">
        <v>883.9</v>
      </c>
      <c r="G52" s="154">
        <v>915.8666666666667</v>
      </c>
      <c r="H52" s="154">
        <v>879.8</v>
      </c>
      <c r="I52" s="154">
        <v>905.0333333333333</v>
      </c>
      <c r="J52" s="154">
        <v>865.5333333333333</v>
      </c>
      <c r="K52" s="154">
        <v>934.7666666666667</v>
      </c>
      <c r="L52" s="154">
        <v>820.6333333333333</v>
      </c>
      <c r="M52" s="154">
        <v>768.2666666666667</v>
      </c>
      <c r="N52" s="154">
        <v>735.9333333333333</v>
      </c>
      <c r="O52" s="154">
        <v>720.5666666666667</v>
      </c>
      <c r="P52" s="157">
        <v>681.7333333333333</v>
      </c>
      <c r="Q52" s="154">
        <v>579.5333333333333</v>
      </c>
    </row>
    <row r="53" spans="1:17" ht="12.75">
      <c r="A53" s="155" t="s">
        <v>2</v>
      </c>
      <c r="B53" s="156" t="s">
        <v>27</v>
      </c>
      <c r="C53" s="154">
        <v>756.8666666666667</v>
      </c>
      <c r="D53" s="154">
        <v>838.6333333333333</v>
      </c>
      <c r="E53" s="154">
        <v>907.4666666666667</v>
      </c>
      <c r="F53" s="154">
        <v>959.2333333333333</v>
      </c>
      <c r="G53" s="154">
        <v>954.9333333333333</v>
      </c>
      <c r="H53" s="154">
        <v>957.5666666666667</v>
      </c>
      <c r="I53" s="154">
        <v>980.5666666666667</v>
      </c>
      <c r="J53" s="154">
        <v>928.9666666666667</v>
      </c>
      <c r="K53" s="154">
        <v>938.7666666666667</v>
      </c>
      <c r="L53" s="154">
        <v>855.6</v>
      </c>
      <c r="M53" s="154">
        <v>840</v>
      </c>
      <c r="N53" s="154">
        <v>513.1</v>
      </c>
      <c r="O53" s="154">
        <v>766.5</v>
      </c>
      <c r="P53" s="157">
        <v>690.7</v>
      </c>
      <c r="Q53" s="154">
        <v>661.4333333333333</v>
      </c>
    </row>
    <row r="54" spans="1:18" ht="12.75">
      <c r="A54" s="155" t="s">
        <v>3</v>
      </c>
      <c r="B54" s="156" t="s">
        <v>27</v>
      </c>
      <c r="C54" s="154">
        <v>624.1</v>
      </c>
      <c r="D54" s="154">
        <v>801.7333333333333</v>
      </c>
      <c r="E54" s="154">
        <v>930.7</v>
      </c>
      <c r="F54" s="154">
        <v>901.4666666666667</v>
      </c>
      <c r="G54" s="154">
        <v>874.8333333333334</v>
      </c>
      <c r="H54" s="154">
        <v>916.3666666666667</v>
      </c>
      <c r="I54" s="154">
        <v>944.5333333333333</v>
      </c>
      <c r="J54" s="154">
        <v>924.8333333333334</v>
      </c>
      <c r="K54" s="154">
        <v>916.5</v>
      </c>
      <c r="L54" s="154">
        <v>834</v>
      </c>
      <c r="M54" s="154">
        <v>713.9666666666667</v>
      </c>
      <c r="N54" s="154">
        <v>706.9666666666667</v>
      </c>
      <c r="O54" s="154">
        <v>730.7333333333333</v>
      </c>
      <c r="P54" s="157">
        <v>644.0333333333333</v>
      </c>
      <c r="Q54" s="154">
        <v>601.8</v>
      </c>
      <c r="R54" s="159"/>
    </row>
    <row r="55" spans="1:17" ht="12.75">
      <c r="A55" s="155" t="s">
        <v>4</v>
      </c>
      <c r="B55" s="156" t="s">
        <v>27</v>
      </c>
      <c r="C55" s="154">
        <v>768.7</v>
      </c>
      <c r="D55" s="154">
        <v>834.3666666666667</v>
      </c>
      <c r="E55" s="154">
        <v>951.3333333333334</v>
      </c>
      <c r="F55" s="154">
        <v>939.0666666666667</v>
      </c>
      <c r="G55" s="154">
        <v>922.7</v>
      </c>
      <c r="H55" s="154">
        <v>941.5666666666667</v>
      </c>
      <c r="I55" s="154">
        <v>958.6666666666666</v>
      </c>
      <c r="J55" s="154">
        <v>957.8333333333334</v>
      </c>
      <c r="K55" s="154">
        <v>944.8666666666667</v>
      </c>
      <c r="L55" s="154">
        <v>788.1</v>
      </c>
      <c r="M55" s="154">
        <v>791.6666666666666</v>
      </c>
      <c r="N55" s="154">
        <v>762.8</v>
      </c>
      <c r="O55" s="154">
        <v>726.4666666666667</v>
      </c>
      <c r="P55" s="157">
        <v>666.6</v>
      </c>
      <c r="Q55" s="154">
        <v>679.3</v>
      </c>
    </row>
    <row r="56" spans="1:17" ht="12.75">
      <c r="A56" s="155" t="s">
        <v>5</v>
      </c>
      <c r="B56" s="156" t="s">
        <v>27</v>
      </c>
      <c r="C56" s="154">
        <v>735.1666666666666</v>
      </c>
      <c r="D56" s="154">
        <v>814.5</v>
      </c>
      <c r="E56" s="154">
        <v>915.9666666666667</v>
      </c>
      <c r="F56" s="154">
        <v>914.6333333333333</v>
      </c>
      <c r="G56" s="154">
        <v>770</v>
      </c>
      <c r="H56" s="154">
        <v>915.1666666666666</v>
      </c>
      <c r="I56" s="154">
        <v>904.9</v>
      </c>
      <c r="J56" s="154">
        <v>950.9666666666667</v>
      </c>
      <c r="K56" s="154">
        <v>903.6666666666666</v>
      </c>
      <c r="L56" s="154">
        <v>838.6333333333333</v>
      </c>
      <c r="M56" s="154">
        <v>779.9333333333333</v>
      </c>
      <c r="N56" s="154">
        <v>726.5666666666667</v>
      </c>
      <c r="O56" s="154">
        <v>587.5333333333333</v>
      </c>
      <c r="P56" s="154">
        <v>638.5666666666667</v>
      </c>
      <c r="Q56" s="158">
        <f>Q11/30</f>
        <v>628.2666666666667</v>
      </c>
    </row>
    <row r="57" spans="1:17" ht="12.75">
      <c r="A57" s="155" t="s">
        <v>6</v>
      </c>
      <c r="B57" s="156" t="s">
        <v>27</v>
      </c>
      <c r="C57" s="154">
        <v>801.0666666666667</v>
      </c>
      <c r="D57" s="154">
        <v>856.3333333333334</v>
      </c>
      <c r="E57" s="154">
        <v>962.9</v>
      </c>
      <c r="F57" s="154">
        <v>960.8666666666667</v>
      </c>
      <c r="G57" s="154">
        <v>908.5666666666667</v>
      </c>
      <c r="H57" s="154">
        <v>815.2</v>
      </c>
      <c r="I57" s="154">
        <v>949.6</v>
      </c>
      <c r="J57" s="154">
        <v>973.0333333333333</v>
      </c>
      <c r="K57" s="154">
        <v>932.2333333333333</v>
      </c>
      <c r="L57" s="154">
        <v>871.2666666666667</v>
      </c>
      <c r="M57" s="154">
        <v>792.4</v>
      </c>
      <c r="N57" s="154">
        <v>787.4</v>
      </c>
      <c r="O57" s="154">
        <v>774.6666666666666</v>
      </c>
      <c r="P57" s="154">
        <v>627.9</v>
      </c>
      <c r="Q57" s="158">
        <f>Q12/30</f>
        <v>679.6666666666666</v>
      </c>
    </row>
    <row r="58" spans="1:17" ht="12.75">
      <c r="A58" s="155" t="s">
        <v>7</v>
      </c>
      <c r="B58" s="156" t="s">
        <v>27</v>
      </c>
      <c r="C58" s="154">
        <v>797.6</v>
      </c>
      <c r="D58" s="154">
        <v>850.1</v>
      </c>
      <c r="E58" s="154">
        <v>955.9</v>
      </c>
      <c r="F58" s="154">
        <v>955.0666666666667</v>
      </c>
      <c r="G58" s="154">
        <v>968.4333333333333</v>
      </c>
      <c r="H58" s="154">
        <v>916.2</v>
      </c>
      <c r="I58" s="154">
        <v>953.5333333333333</v>
      </c>
      <c r="J58" s="154">
        <v>979.3</v>
      </c>
      <c r="K58" s="154">
        <v>931.6</v>
      </c>
      <c r="L58" s="154">
        <v>840.9</v>
      </c>
      <c r="M58" s="154">
        <v>795.2</v>
      </c>
      <c r="N58" s="154">
        <v>789.6</v>
      </c>
      <c r="O58" s="154">
        <v>709.7</v>
      </c>
      <c r="P58" s="154">
        <v>632.8666666666667</v>
      </c>
      <c r="Q58" s="158">
        <f>Q13/30</f>
        <v>691.6666666666666</v>
      </c>
    </row>
    <row r="59" spans="1:17" ht="12.75">
      <c r="A59" s="155" t="s">
        <v>8</v>
      </c>
      <c r="B59" s="156" t="s">
        <v>27</v>
      </c>
      <c r="C59" s="154">
        <v>792</v>
      </c>
      <c r="D59" s="154">
        <v>813.9666666666667</v>
      </c>
      <c r="E59" s="154">
        <v>888.9666666666667</v>
      </c>
      <c r="F59" s="154">
        <v>915.8666666666667</v>
      </c>
      <c r="G59" s="154">
        <v>928.0666666666667</v>
      </c>
      <c r="H59" s="154">
        <v>920.2333333333333</v>
      </c>
      <c r="I59" s="154">
        <v>908.3666666666667</v>
      </c>
      <c r="J59" s="154">
        <v>944.9333333333333</v>
      </c>
      <c r="K59" s="154">
        <v>873.8333333333334</v>
      </c>
      <c r="L59" s="154">
        <v>833.5333333333333</v>
      </c>
      <c r="M59" s="154">
        <v>764.8</v>
      </c>
      <c r="N59" s="154">
        <v>764</v>
      </c>
      <c r="O59" s="154">
        <v>679.0333333333333</v>
      </c>
      <c r="P59" s="154">
        <v>656.2666666666667</v>
      </c>
      <c r="Q59" s="158">
        <f>Q14/30</f>
        <v>647.1333333333333</v>
      </c>
    </row>
    <row r="60" spans="1:17" ht="12.75">
      <c r="A60" s="155" t="s">
        <v>9</v>
      </c>
      <c r="B60" s="156" t="s">
        <v>27</v>
      </c>
      <c r="C60" s="154">
        <v>903.2666666666667</v>
      </c>
      <c r="D60" s="154">
        <v>877.0666666666667</v>
      </c>
      <c r="E60" s="154">
        <v>939.2666666666667</v>
      </c>
      <c r="F60" s="154">
        <v>961.8</v>
      </c>
      <c r="G60" s="154">
        <v>958.2666666666667</v>
      </c>
      <c r="H60" s="154">
        <v>955.8666666666667</v>
      </c>
      <c r="I60" s="154">
        <v>928.9666666666667</v>
      </c>
      <c r="J60" s="154">
        <v>986.4333333333333</v>
      </c>
      <c r="K60" s="154">
        <v>911.1333333333333</v>
      </c>
      <c r="L60" s="154">
        <v>863.2333333333333</v>
      </c>
      <c r="M60" s="154">
        <v>820.0666666666667</v>
      </c>
      <c r="N60" s="154">
        <v>740.8666666666667</v>
      </c>
      <c r="O60" s="154">
        <v>713.1333333333333</v>
      </c>
      <c r="P60" s="154">
        <v>651.5666666666667</v>
      </c>
      <c r="Q60" s="158" t="s">
        <v>70</v>
      </c>
    </row>
    <row r="61" spans="1:17" ht="12.75">
      <c r="A61" s="155" t="s">
        <v>10</v>
      </c>
      <c r="B61" s="156" t="s">
        <v>27</v>
      </c>
      <c r="C61" s="154">
        <v>775.2666666666667</v>
      </c>
      <c r="D61" s="154">
        <v>825.3333333333334</v>
      </c>
      <c r="E61" s="154">
        <v>904.4</v>
      </c>
      <c r="F61" s="154">
        <v>914.6</v>
      </c>
      <c r="G61" s="154">
        <v>918.9666666666667</v>
      </c>
      <c r="H61" s="154">
        <v>922.2333333333333</v>
      </c>
      <c r="I61" s="154">
        <v>931.2</v>
      </c>
      <c r="J61" s="154">
        <v>934.6666666666666</v>
      </c>
      <c r="K61" s="154">
        <v>817.3666666666667</v>
      </c>
      <c r="L61" s="154">
        <v>803.3666666666667</v>
      </c>
      <c r="M61" s="154">
        <v>741.0666666666667</v>
      </c>
      <c r="N61" s="154">
        <v>704.8333333333334</v>
      </c>
      <c r="O61" s="154">
        <v>675.3333333333334</v>
      </c>
      <c r="P61" s="154">
        <v>596.9666666666667</v>
      </c>
      <c r="Q61" s="158" t="s">
        <v>70</v>
      </c>
    </row>
    <row r="62" spans="1:17" ht="13.5" thickBot="1">
      <c r="A62" s="162" t="s">
        <v>11</v>
      </c>
      <c r="B62" s="163" t="s">
        <v>27</v>
      </c>
      <c r="C62" s="164">
        <v>802.5333333333333</v>
      </c>
      <c r="D62" s="164">
        <v>883.1666666666666</v>
      </c>
      <c r="E62" s="164">
        <v>946.6666666666666</v>
      </c>
      <c r="F62" s="164">
        <v>946.4666666666667</v>
      </c>
      <c r="G62" s="164">
        <v>962.4333333333333</v>
      </c>
      <c r="H62" s="164">
        <v>979.0333333333333</v>
      </c>
      <c r="I62" s="164">
        <v>928.2666666666667</v>
      </c>
      <c r="J62" s="164">
        <v>980</v>
      </c>
      <c r="K62" s="164">
        <v>868.0333333333333</v>
      </c>
      <c r="L62" s="164">
        <v>792.3</v>
      </c>
      <c r="M62" s="164">
        <v>783.8</v>
      </c>
      <c r="N62" s="164">
        <v>741.3</v>
      </c>
      <c r="O62" s="164">
        <v>698.1</v>
      </c>
      <c r="P62" s="164">
        <v>663.9666666666667</v>
      </c>
      <c r="Q62" s="165" t="s">
        <v>70</v>
      </c>
    </row>
    <row r="63" spans="1:16" ht="12.75" customHeight="1">
      <c r="A63" s="134" t="s">
        <v>22</v>
      </c>
      <c r="B63" s="134"/>
      <c r="C63" s="135"/>
      <c r="D63" s="135"/>
      <c r="E63" s="135"/>
      <c r="F63" s="135"/>
      <c r="G63" s="135"/>
      <c r="H63" s="135"/>
      <c r="I63" s="135"/>
      <c r="J63" s="135"/>
      <c r="K63" s="135"/>
      <c r="L63" s="135"/>
      <c r="M63" s="135"/>
      <c r="N63" s="135"/>
      <c r="O63" s="136"/>
      <c r="P63" s="108"/>
    </row>
    <row r="64" spans="1:17" ht="40.5" customHeight="1">
      <c r="A64" s="182" t="s">
        <v>69</v>
      </c>
      <c r="B64" s="183"/>
      <c r="C64" s="183"/>
      <c r="D64" s="183"/>
      <c r="E64" s="183"/>
      <c r="F64" s="183"/>
      <c r="G64" s="183"/>
      <c r="H64" s="183"/>
      <c r="I64" s="183"/>
      <c r="J64" s="183"/>
      <c r="K64" s="183"/>
      <c r="L64" s="183"/>
      <c r="M64" s="183"/>
      <c r="N64" s="183"/>
      <c r="O64" s="183"/>
      <c r="P64" s="183"/>
      <c r="Q64" s="183"/>
    </row>
  </sheetData>
  <sheetProtection/>
  <mergeCells count="10">
    <mergeCell ref="A49:A50"/>
    <mergeCell ref="B49:Q49"/>
    <mergeCell ref="A64:Q64"/>
    <mergeCell ref="R4:R5"/>
    <mergeCell ref="A43:P43"/>
    <mergeCell ref="A4:A5"/>
    <mergeCell ref="A27:A28"/>
    <mergeCell ref="A22:P22"/>
    <mergeCell ref="B4:Q4"/>
    <mergeCell ref="B27:Q27"/>
  </mergeCells>
  <printOptions/>
  <pageMargins left="0.7" right="0.7" top="0.75" bottom="0.75" header="0.3" footer="0.3"/>
  <pageSetup horizontalDpi="600" verticalDpi="600" orientation="portrait" r:id="rId1"/>
  <ignoredErrors>
    <ignoredError sqref="C18:P18" formulaRange="1"/>
  </ignoredErrors>
</worksheet>
</file>

<file path=xl/worksheets/sheet3.xml><?xml version="1.0" encoding="utf-8"?>
<worksheet xmlns="http://schemas.openxmlformats.org/spreadsheetml/2006/main" xmlns:r="http://schemas.openxmlformats.org/officeDocument/2006/relationships">
  <sheetPr>
    <tabColor theme="0" tint="-0.3499799966812134"/>
    <pageSetUpPr fitToPage="1"/>
  </sheetPr>
  <dimension ref="A1:N192"/>
  <sheetViews>
    <sheetView showGridLines="0" zoomScale="90" zoomScaleNormal="90" zoomScaleSheetLayoutView="70" zoomScalePageLayoutView="0" workbookViewId="0" topLeftCell="A133">
      <selection activeCell="A1" sqref="A1"/>
    </sheetView>
  </sheetViews>
  <sheetFormatPr defaultColWidth="11.421875" defaultRowHeight="12.75"/>
  <cols>
    <col min="1" max="1" width="18.7109375" style="23" customWidth="1"/>
    <col min="2" max="9" width="10.7109375" style="23" customWidth="1"/>
    <col min="10" max="10" width="7.8515625" style="23" customWidth="1"/>
    <col min="11" max="16384" width="11.421875" style="23" customWidth="1"/>
  </cols>
  <sheetData>
    <row r="1" spans="1:13" ht="15">
      <c r="A1" s="17" t="s">
        <v>29</v>
      </c>
      <c r="B1" s="17"/>
      <c r="C1" s="17"/>
      <c r="D1" s="17"/>
      <c r="E1" s="17"/>
      <c r="F1" s="17"/>
      <c r="G1" s="17"/>
      <c r="H1" s="17"/>
      <c r="I1" s="15"/>
      <c r="J1" s="22"/>
      <c r="K1" s="22"/>
      <c r="L1" s="22"/>
      <c r="M1" s="22"/>
    </row>
    <row r="2" spans="1:13" ht="15">
      <c r="A2" s="24" t="s">
        <v>30</v>
      </c>
      <c r="B2" s="24"/>
      <c r="C2" s="24"/>
      <c r="D2" s="24"/>
      <c r="E2" s="24"/>
      <c r="F2" s="24"/>
      <c r="G2" s="24"/>
      <c r="H2" s="24"/>
      <c r="I2" s="14"/>
      <c r="J2" s="22"/>
      <c r="K2" s="22"/>
      <c r="L2" s="22"/>
      <c r="M2" s="22"/>
    </row>
    <row r="3" spans="1:13" ht="15.75" thickBot="1">
      <c r="A3" s="24" t="s">
        <v>26</v>
      </c>
      <c r="B3" s="24"/>
      <c r="C3" s="24"/>
      <c r="D3" s="24"/>
      <c r="E3" s="24"/>
      <c r="F3" s="24"/>
      <c r="G3" s="24"/>
      <c r="H3" s="24"/>
      <c r="I3" s="14"/>
      <c r="J3" s="22"/>
      <c r="K3" s="22"/>
      <c r="L3" s="22"/>
      <c r="M3" s="22"/>
    </row>
    <row r="4" spans="1:13" ht="13.5" customHeight="1" thickBot="1">
      <c r="A4" s="200" t="s">
        <v>31</v>
      </c>
      <c r="B4" s="202" t="s">
        <v>14</v>
      </c>
      <c r="C4" s="203"/>
      <c r="D4" s="203"/>
      <c r="E4" s="203"/>
      <c r="F4" s="203"/>
      <c r="G4" s="203"/>
      <c r="H4" s="203"/>
      <c r="I4" s="204"/>
      <c r="J4" s="22"/>
      <c r="K4" s="22"/>
      <c r="L4" s="22"/>
      <c r="M4" s="22"/>
    </row>
    <row r="5" spans="1:13" ht="13.5" thickBot="1">
      <c r="A5" s="201"/>
      <c r="B5" s="94" t="s">
        <v>39</v>
      </c>
      <c r="C5" s="95" t="s">
        <v>38</v>
      </c>
      <c r="D5" s="94" t="s">
        <v>37</v>
      </c>
      <c r="E5" s="95" t="s">
        <v>36</v>
      </c>
      <c r="F5" s="94" t="s">
        <v>35</v>
      </c>
      <c r="G5" s="95" t="s">
        <v>34</v>
      </c>
      <c r="H5" s="94" t="s">
        <v>33</v>
      </c>
      <c r="I5" s="94" t="s">
        <v>32</v>
      </c>
      <c r="J5" s="22"/>
      <c r="K5" s="22"/>
      <c r="L5" s="22"/>
      <c r="M5" s="22"/>
    </row>
    <row r="6" spans="1:13" ht="12.75">
      <c r="A6" s="49">
        <v>40898</v>
      </c>
      <c r="B6" s="51">
        <v>865</v>
      </c>
      <c r="C6" s="55">
        <v>931</v>
      </c>
      <c r="D6" s="51">
        <v>1104</v>
      </c>
      <c r="E6" s="55">
        <v>868</v>
      </c>
      <c r="F6" s="57">
        <v>1043</v>
      </c>
      <c r="G6" s="58">
        <v>921</v>
      </c>
      <c r="H6" s="57">
        <v>977</v>
      </c>
      <c r="I6" s="57">
        <v>1005</v>
      </c>
      <c r="J6" s="22"/>
      <c r="K6" s="22"/>
      <c r="L6" s="22"/>
      <c r="M6" s="22"/>
    </row>
    <row r="7" spans="1:13" s="26" customFormat="1" ht="11.25" customHeight="1">
      <c r="A7" s="50">
        <v>40899</v>
      </c>
      <c r="B7" s="52">
        <v>934</v>
      </c>
      <c r="C7" s="48">
        <v>1131</v>
      </c>
      <c r="D7" s="52">
        <v>1070</v>
      </c>
      <c r="E7" s="48">
        <v>996</v>
      </c>
      <c r="F7" s="53">
        <v>948</v>
      </c>
      <c r="G7" s="56">
        <v>927</v>
      </c>
      <c r="H7" s="53">
        <v>976</v>
      </c>
      <c r="I7" s="53">
        <v>950</v>
      </c>
      <c r="J7" s="25"/>
      <c r="K7" s="25"/>
      <c r="L7" s="25"/>
      <c r="M7" s="22"/>
    </row>
    <row r="8" spans="1:13" s="26" customFormat="1" ht="11.25" customHeight="1">
      <c r="A8" s="50">
        <v>40900</v>
      </c>
      <c r="B8" s="52">
        <v>1138</v>
      </c>
      <c r="C8" s="48">
        <v>1078</v>
      </c>
      <c r="D8" s="52">
        <v>920</v>
      </c>
      <c r="E8" s="48">
        <v>1035</v>
      </c>
      <c r="F8" s="53">
        <v>1091</v>
      </c>
      <c r="G8" s="56">
        <v>1051</v>
      </c>
      <c r="H8" s="53">
        <v>1093</v>
      </c>
      <c r="I8" s="53">
        <v>812</v>
      </c>
      <c r="J8" s="25"/>
      <c r="K8" s="25"/>
      <c r="L8" s="25"/>
      <c r="M8" s="25"/>
    </row>
    <row r="9" spans="1:13" s="26" customFormat="1" ht="11.25" customHeight="1">
      <c r="A9" s="50">
        <v>40901</v>
      </c>
      <c r="B9" s="52">
        <v>858</v>
      </c>
      <c r="C9" s="48">
        <v>734</v>
      </c>
      <c r="D9" s="52">
        <v>800</v>
      </c>
      <c r="E9" s="48">
        <v>821</v>
      </c>
      <c r="F9" s="53">
        <v>950</v>
      </c>
      <c r="G9" s="56">
        <v>854</v>
      </c>
      <c r="H9" s="53">
        <v>849</v>
      </c>
      <c r="I9" s="53">
        <v>618</v>
      </c>
      <c r="J9" s="25"/>
      <c r="K9" s="25"/>
      <c r="L9" s="25"/>
      <c r="M9" s="25"/>
    </row>
    <row r="10" spans="1:13" s="26" customFormat="1" ht="11.25" customHeight="1">
      <c r="A10" s="50">
        <v>40902</v>
      </c>
      <c r="B10" s="52">
        <v>690</v>
      </c>
      <c r="C10" s="48">
        <v>685</v>
      </c>
      <c r="D10" s="52">
        <v>704</v>
      </c>
      <c r="E10" s="48">
        <v>635</v>
      </c>
      <c r="F10" s="53">
        <v>645</v>
      </c>
      <c r="G10" s="56">
        <v>541</v>
      </c>
      <c r="H10" s="53">
        <v>607</v>
      </c>
      <c r="I10" s="53">
        <v>654</v>
      </c>
      <c r="J10" s="25"/>
      <c r="K10" s="25"/>
      <c r="L10" s="25"/>
      <c r="M10" s="25"/>
    </row>
    <row r="11" spans="1:13" s="26" customFormat="1" ht="11.25" customHeight="1">
      <c r="A11" s="50">
        <v>40903</v>
      </c>
      <c r="B11" s="52">
        <v>990</v>
      </c>
      <c r="C11" s="48">
        <v>1048</v>
      </c>
      <c r="D11" s="52">
        <v>1028</v>
      </c>
      <c r="E11" s="48">
        <v>991</v>
      </c>
      <c r="F11" s="53">
        <v>881</v>
      </c>
      <c r="G11" s="56">
        <v>908</v>
      </c>
      <c r="H11" s="53">
        <v>982</v>
      </c>
      <c r="I11" s="53">
        <v>907</v>
      </c>
      <c r="J11" s="25"/>
      <c r="K11" s="25"/>
      <c r="L11" s="25"/>
      <c r="M11" s="25"/>
    </row>
    <row r="12" spans="1:13" s="26" customFormat="1" ht="11.25" customHeight="1">
      <c r="A12" s="50">
        <v>40904</v>
      </c>
      <c r="B12" s="52">
        <v>852</v>
      </c>
      <c r="C12" s="48">
        <v>950</v>
      </c>
      <c r="D12" s="52">
        <v>945</v>
      </c>
      <c r="E12" s="48">
        <v>925</v>
      </c>
      <c r="F12" s="53">
        <v>953</v>
      </c>
      <c r="G12" s="56">
        <v>947</v>
      </c>
      <c r="H12" s="53">
        <v>973</v>
      </c>
      <c r="I12" s="53">
        <v>837</v>
      </c>
      <c r="J12" s="25"/>
      <c r="K12" s="25"/>
      <c r="L12" s="25"/>
      <c r="M12" s="25"/>
    </row>
    <row r="13" spans="1:13" s="26" customFormat="1" ht="11.25" customHeight="1">
      <c r="A13" s="50">
        <v>40905</v>
      </c>
      <c r="B13" s="52">
        <v>868</v>
      </c>
      <c r="C13" s="48">
        <v>916</v>
      </c>
      <c r="D13" s="52">
        <v>1078</v>
      </c>
      <c r="E13" s="48">
        <v>900</v>
      </c>
      <c r="F13" s="53">
        <v>1062</v>
      </c>
      <c r="G13" s="56">
        <v>933</v>
      </c>
      <c r="H13" s="53">
        <v>980</v>
      </c>
      <c r="I13" s="53">
        <v>935</v>
      </c>
      <c r="J13" s="25"/>
      <c r="K13" s="25"/>
      <c r="L13" s="25"/>
      <c r="M13" s="25"/>
    </row>
    <row r="14" spans="1:13" s="26" customFormat="1" ht="11.25" customHeight="1">
      <c r="A14" s="50">
        <v>40906</v>
      </c>
      <c r="B14" s="52">
        <v>894</v>
      </c>
      <c r="C14" s="48">
        <v>1065</v>
      </c>
      <c r="D14" s="52">
        <v>1021</v>
      </c>
      <c r="E14" s="48">
        <v>1020</v>
      </c>
      <c r="F14" s="53">
        <v>927</v>
      </c>
      <c r="G14" s="56">
        <v>938</v>
      </c>
      <c r="H14" s="53">
        <v>995</v>
      </c>
      <c r="I14" s="53">
        <v>917</v>
      </c>
      <c r="J14" s="25"/>
      <c r="K14" s="25"/>
      <c r="L14" s="25"/>
      <c r="M14" s="25"/>
    </row>
    <row r="15" spans="1:13" s="26" customFormat="1" ht="12.75">
      <c r="A15" s="50">
        <v>40907</v>
      </c>
      <c r="B15" s="52">
        <v>1077</v>
      </c>
      <c r="C15" s="48">
        <v>1047</v>
      </c>
      <c r="D15" s="52">
        <v>919</v>
      </c>
      <c r="E15" s="48">
        <v>1026</v>
      </c>
      <c r="F15" s="53">
        <v>1081</v>
      </c>
      <c r="G15" s="56">
        <v>902</v>
      </c>
      <c r="H15" s="53">
        <v>1103</v>
      </c>
      <c r="I15" s="53">
        <v>808</v>
      </c>
      <c r="J15" s="25"/>
      <c r="K15" s="25"/>
      <c r="L15" s="25"/>
      <c r="M15" s="25"/>
    </row>
    <row r="16" spans="1:13" s="26" customFormat="1" ht="12.75">
      <c r="A16" s="50">
        <v>40908</v>
      </c>
      <c r="B16" s="52">
        <v>833</v>
      </c>
      <c r="C16" s="48">
        <v>715</v>
      </c>
      <c r="D16" s="52">
        <v>798</v>
      </c>
      <c r="E16" s="48">
        <v>902</v>
      </c>
      <c r="F16" s="53">
        <v>903</v>
      </c>
      <c r="G16" s="56">
        <v>751</v>
      </c>
      <c r="H16" s="53">
        <v>845</v>
      </c>
      <c r="I16" s="53">
        <v>672</v>
      </c>
      <c r="J16" s="25"/>
      <c r="K16" s="25"/>
      <c r="L16" s="25"/>
      <c r="M16" s="25"/>
    </row>
    <row r="17" spans="1:13" s="26" customFormat="1" ht="12.75">
      <c r="A17" s="50">
        <v>40909</v>
      </c>
      <c r="B17" s="52">
        <v>712</v>
      </c>
      <c r="C17" s="48">
        <v>766</v>
      </c>
      <c r="D17" s="52">
        <v>735</v>
      </c>
      <c r="E17" s="48">
        <v>713</v>
      </c>
      <c r="F17" s="53">
        <v>701</v>
      </c>
      <c r="G17" s="56">
        <v>577</v>
      </c>
      <c r="H17" s="53">
        <v>776</v>
      </c>
      <c r="I17" s="53">
        <v>676</v>
      </c>
      <c r="J17" s="25"/>
      <c r="K17" s="25"/>
      <c r="L17" s="25"/>
      <c r="M17" s="25"/>
    </row>
    <row r="18" spans="1:13" s="26" customFormat="1" ht="12.75">
      <c r="A18" s="50">
        <v>40910</v>
      </c>
      <c r="B18" s="52">
        <v>1000</v>
      </c>
      <c r="C18" s="48">
        <v>1053</v>
      </c>
      <c r="D18" s="52">
        <v>1050</v>
      </c>
      <c r="E18" s="48">
        <v>986</v>
      </c>
      <c r="F18" s="53">
        <v>912</v>
      </c>
      <c r="G18" s="56">
        <v>888</v>
      </c>
      <c r="H18" s="53">
        <v>1020</v>
      </c>
      <c r="I18" s="53">
        <v>984</v>
      </c>
      <c r="J18" s="25"/>
      <c r="K18" s="25"/>
      <c r="L18" s="25"/>
      <c r="M18" s="25"/>
    </row>
    <row r="19" spans="1:13" s="26" customFormat="1" ht="12.75">
      <c r="A19" s="50">
        <v>40911</v>
      </c>
      <c r="B19" s="52">
        <v>911</v>
      </c>
      <c r="C19" s="48">
        <v>952</v>
      </c>
      <c r="D19" s="52">
        <v>937</v>
      </c>
      <c r="E19" s="48">
        <v>926</v>
      </c>
      <c r="F19" s="53">
        <v>1005</v>
      </c>
      <c r="G19" s="56">
        <v>938</v>
      </c>
      <c r="H19" s="53">
        <v>921</v>
      </c>
      <c r="I19" s="53">
        <v>863</v>
      </c>
      <c r="J19" s="25"/>
      <c r="K19" s="25"/>
      <c r="L19" s="25"/>
      <c r="M19" s="25"/>
    </row>
    <row r="20" spans="1:13" s="26" customFormat="1" ht="12.75">
      <c r="A20" s="50">
        <v>40912</v>
      </c>
      <c r="B20" s="52">
        <v>892</v>
      </c>
      <c r="C20" s="48">
        <v>884</v>
      </c>
      <c r="D20" s="52">
        <v>989</v>
      </c>
      <c r="E20" s="48">
        <v>971</v>
      </c>
      <c r="F20" s="53">
        <v>1045</v>
      </c>
      <c r="G20" s="56">
        <v>874</v>
      </c>
      <c r="H20" s="53">
        <v>942</v>
      </c>
      <c r="I20" s="53">
        <v>889</v>
      </c>
      <c r="J20" s="25"/>
      <c r="K20" s="25"/>
      <c r="L20" s="25"/>
      <c r="M20" s="25"/>
    </row>
    <row r="21" spans="1:13" s="26" customFormat="1" ht="12.75">
      <c r="A21" s="50">
        <v>40913</v>
      </c>
      <c r="B21" s="52">
        <v>833</v>
      </c>
      <c r="C21" s="48">
        <v>976</v>
      </c>
      <c r="D21" s="52">
        <v>938</v>
      </c>
      <c r="E21" s="48">
        <v>1021</v>
      </c>
      <c r="F21" s="53">
        <v>936</v>
      </c>
      <c r="G21" s="56">
        <v>905</v>
      </c>
      <c r="H21" s="53">
        <v>974</v>
      </c>
      <c r="I21" s="53">
        <v>856</v>
      </c>
      <c r="J21" s="25"/>
      <c r="K21" s="25"/>
      <c r="L21" s="25"/>
      <c r="M21" s="25"/>
    </row>
    <row r="22" spans="1:13" s="26" customFormat="1" ht="12.75">
      <c r="A22" s="50">
        <v>40914</v>
      </c>
      <c r="B22" s="52">
        <v>902</v>
      </c>
      <c r="C22" s="48">
        <v>931</v>
      </c>
      <c r="D22" s="52">
        <v>961</v>
      </c>
      <c r="E22" s="48">
        <v>948</v>
      </c>
      <c r="F22" s="53">
        <v>972</v>
      </c>
      <c r="G22" s="56">
        <v>892</v>
      </c>
      <c r="H22" s="53">
        <v>963</v>
      </c>
      <c r="I22" s="53">
        <v>825</v>
      </c>
      <c r="J22" s="25"/>
      <c r="K22" s="25"/>
      <c r="L22" s="25"/>
      <c r="M22" s="25"/>
    </row>
    <row r="23" spans="1:13" s="26" customFormat="1" ht="12.75">
      <c r="A23" s="50">
        <v>40915</v>
      </c>
      <c r="B23" s="52">
        <v>854</v>
      </c>
      <c r="C23" s="48">
        <v>945</v>
      </c>
      <c r="D23" s="52">
        <v>986</v>
      </c>
      <c r="E23" s="48">
        <v>989</v>
      </c>
      <c r="F23" s="53">
        <v>956</v>
      </c>
      <c r="G23" s="56">
        <v>968</v>
      </c>
      <c r="H23" s="53">
        <v>948</v>
      </c>
      <c r="I23" s="53">
        <v>847</v>
      </c>
      <c r="J23" s="25"/>
      <c r="K23" s="25"/>
      <c r="L23" s="25"/>
      <c r="M23" s="25"/>
    </row>
    <row r="24" spans="1:13" s="26" customFormat="1" ht="12.75">
      <c r="A24" s="50">
        <v>40916</v>
      </c>
      <c r="B24" s="52">
        <v>880</v>
      </c>
      <c r="C24" s="48">
        <v>1026</v>
      </c>
      <c r="D24" s="52">
        <v>884</v>
      </c>
      <c r="E24" s="48">
        <v>895</v>
      </c>
      <c r="F24" s="53">
        <v>997</v>
      </c>
      <c r="G24" s="56">
        <v>919</v>
      </c>
      <c r="H24" s="53">
        <v>959</v>
      </c>
      <c r="I24" s="53">
        <v>873</v>
      </c>
      <c r="J24" s="25"/>
      <c r="K24" s="25"/>
      <c r="L24" s="25"/>
      <c r="M24" s="25"/>
    </row>
    <row r="25" spans="1:13" s="26" customFormat="1" ht="12.75">
      <c r="A25" s="50">
        <v>40917</v>
      </c>
      <c r="B25" s="52">
        <v>895</v>
      </c>
      <c r="C25" s="48">
        <v>971</v>
      </c>
      <c r="D25" s="52">
        <v>891</v>
      </c>
      <c r="E25" s="48">
        <v>925</v>
      </c>
      <c r="F25" s="53">
        <v>967</v>
      </c>
      <c r="G25" s="56">
        <v>909</v>
      </c>
      <c r="H25" s="53">
        <v>1026</v>
      </c>
      <c r="I25" s="53">
        <v>877</v>
      </c>
      <c r="J25" s="25"/>
      <c r="K25" s="25"/>
      <c r="L25" s="25"/>
      <c r="M25" s="25"/>
    </row>
    <row r="26" spans="1:13" s="26" customFormat="1" ht="12.75">
      <c r="A26" s="50">
        <v>40918</v>
      </c>
      <c r="B26" s="52">
        <v>872</v>
      </c>
      <c r="C26" s="48">
        <v>872</v>
      </c>
      <c r="D26" s="52">
        <v>936</v>
      </c>
      <c r="E26" s="48">
        <v>930</v>
      </c>
      <c r="F26" s="53">
        <v>992</v>
      </c>
      <c r="G26" s="56">
        <v>939</v>
      </c>
      <c r="H26" s="53">
        <v>926</v>
      </c>
      <c r="I26" s="53">
        <v>851</v>
      </c>
      <c r="J26" s="25"/>
      <c r="K26" s="25"/>
      <c r="L26" s="25"/>
      <c r="M26" s="25"/>
    </row>
    <row r="27" spans="1:13" s="26" customFormat="1" ht="12.75">
      <c r="A27" s="50">
        <v>40919</v>
      </c>
      <c r="B27" s="52">
        <v>852</v>
      </c>
      <c r="C27" s="48">
        <v>852</v>
      </c>
      <c r="D27" s="52">
        <v>975</v>
      </c>
      <c r="E27" s="48">
        <v>922</v>
      </c>
      <c r="F27" s="53">
        <v>1014</v>
      </c>
      <c r="G27" s="56">
        <v>795</v>
      </c>
      <c r="H27" s="53">
        <v>981</v>
      </c>
      <c r="I27" s="53">
        <v>927</v>
      </c>
      <c r="J27" s="25"/>
      <c r="K27" s="25"/>
      <c r="L27" s="25"/>
      <c r="M27" s="25"/>
    </row>
    <row r="28" spans="1:13" s="26" customFormat="1" ht="12.75">
      <c r="A28" s="50">
        <v>40920</v>
      </c>
      <c r="B28" s="52">
        <v>887</v>
      </c>
      <c r="C28" s="48">
        <v>887</v>
      </c>
      <c r="D28" s="52">
        <v>932</v>
      </c>
      <c r="E28" s="48">
        <v>1013</v>
      </c>
      <c r="F28" s="53">
        <v>938</v>
      </c>
      <c r="G28" s="56">
        <v>890</v>
      </c>
      <c r="H28" s="53">
        <v>932</v>
      </c>
      <c r="I28" s="53">
        <v>852</v>
      </c>
      <c r="J28" s="25"/>
      <c r="K28" s="25"/>
      <c r="L28" s="25"/>
      <c r="M28" s="25"/>
    </row>
    <row r="29" spans="1:13" s="26" customFormat="1" ht="12.75">
      <c r="A29" s="50">
        <v>40921</v>
      </c>
      <c r="B29" s="52">
        <v>984</v>
      </c>
      <c r="C29" s="48">
        <v>984</v>
      </c>
      <c r="D29" s="52">
        <v>920</v>
      </c>
      <c r="E29" s="48">
        <v>948</v>
      </c>
      <c r="F29" s="53">
        <v>937</v>
      </c>
      <c r="G29" s="56">
        <v>922</v>
      </c>
      <c r="H29" s="53">
        <v>1029</v>
      </c>
      <c r="I29" s="53">
        <v>812</v>
      </c>
      <c r="J29" s="25"/>
      <c r="K29" s="25"/>
      <c r="L29" s="25"/>
      <c r="M29" s="25"/>
    </row>
    <row r="30" spans="1:13" s="26" customFormat="1" ht="12.75">
      <c r="A30" s="50">
        <v>40922</v>
      </c>
      <c r="B30" s="52">
        <v>915</v>
      </c>
      <c r="C30" s="48">
        <v>915</v>
      </c>
      <c r="D30" s="52">
        <v>990</v>
      </c>
      <c r="E30" s="48">
        <v>940</v>
      </c>
      <c r="F30" s="53">
        <v>958</v>
      </c>
      <c r="G30" s="56">
        <v>953</v>
      </c>
      <c r="H30" s="53">
        <v>1008</v>
      </c>
      <c r="I30" s="53">
        <v>840</v>
      </c>
      <c r="J30" s="25"/>
      <c r="K30" s="25"/>
      <c r="L30" s="25"/>
      <c r="M30" s="25"/>
    </row>
    <row r="31" spans="1:13" s="26" customFormat="1" ht="12.75">
      <c r="A31" s="50">
        <v>40923</v>
      </c>
      <c r="B31" s="52">
        <v>887</v>
      </c>
      <c r="C31" s="48">
        <v>887</v>
      </c>
      <c r="D31" s="52">
        <v>955</v>
      </c>
      <c r="E31" s="48">
        <v>977</v>
      </c>
      <c r="F31" s="53">
        <v>988</v>
      </c>
      <c r="G31" s="56">
        <v>885</v>
      </c>
      <c r="H31" s="53">
        <v>990</v>
      </c>
      <c r="I31" s="53">
        <v>860</v>
      </c>
      <c r="J31" s="25"/>
      <c r="K31" s="25"/>
      <c r="L31" s="25"/>
      <c r="M31" s="25"/>
    </row>
    <row r="32" spans="1:13" s="26" customFormat="1" ht="12.75">
      <c r="A32" s="50">
        <v>40924</v>
      </c>
      <c r="B32" s="52">
        <v>998</v>
      </c>
      <c r="C32" s="48">
        <v>982</v>
      </c>
      <c r="D32" s="52">
        <v>958</v>
      </c>
      <c r="E32" s="48">
        <v>1030</v>
      </c>
      <c r="F32" s="53">
        <v>1010</v>
      </c>
      <c r="G32" s="56">
        <v>914</v>
      </c>
      <c r="H32" s="53">
        <v>1035</v>
      </c>
      <c r="I32" s="53">
        <v>914</v>
      </c>
      <c r="J32" s="25"/>
      <c r="K32" s="25"/>
      <c r="L32" s="25"/>
      <c r="M32" s="25"/>
    </row>
    <row r="33" spans="1:14" s="26" customFormat="1" ht="12.75">
      <c r="A33" s="50">
        <v>40925</v>
      </c>
      <c r="B33" s="52">
        <v>900</v>
      </c>
      <c r="C33" s="48">
        <v>974</v>
      </c>
      <c r="D33" s="52">
        <v>942</v>
      </c>
      <c r="E33" s="48">
        <v>942</v>
      </c>
      <c r="F33" s="53">
        <v>999</v>
      </c>
      <c r="G33" s="56">
        <v>902</v>
      </c>
      <c r="H33" s="53">
        <v>945</v>
      </c>
      <c r="I33" s="53">
        <v>877</v>
      </c>
      <c r="J33" s="25"/>
      <c r="K33" s="25"/>
      <c r="L33" s="27"/>
      <c r="M33" s="27"/>
      <c r="N33" s="28"/>
    </row>
    <row r="34" spans="1:14" s="26" customFormat="1" ht="12.75">
      <c r="A34" s="50">
        <v>40926</v>
      </c>
      <c r="B34" s="52">
        <v>855</v>
      </c>
      <c r="C34" s="48">
        <v>921</v>
      </c>
      <c r="D34" s="52">
        <v>987</v>
      </c>
      <c r="E34" s="48">
        <v>977</v>
      </c>
      <c r="F34" s="53">
        <v>988</v>
      </c>
      <c r="G34" s="56">
        <v>936</v>
      </c>
      <c r="H34" s="53">
        <v>965</v>
      </c>
      <c r="I34" s="53">
        <v>968</v>
      </c>
      <c r="J34" s="25"/>
      <c r="K34" s="25"/>
      <c r="L34" s="29"/>
      <c r="M34" s="29"/>
      <c r="N34" s="30"/>
    </row>
    <row r="35" spans="1:13" s="26" customFormat="1" ht="12.75">
      <c r="A35" s="50">
        <v>40927</v>
      </c>
      <c r="B35" s="52">
        <v>883</v>
      </c>
      <c r="C35" s="48">
        <v>1019</v>
      </c>
      <c r="D35" s="52">
        <v>955</v>
      </c>
      <c r="E35" s="48">
        <v>959</v>
      </c>
      <c r="F35" s="53">
        <v>954</v>
      </c>
      <c r="G35" s="56">
        <v>948</v>
      </c>
      <c r="H35" s="53">
        <v>964</v>
      </c>
      <c r="I35" s="53">
        <v>896</v>
      </c>
      <c r="J35" s="25"/>
      <c r="K35" s="25"/>
      <c r="L35" s="25"/>
      <c r="M35" s="25"/>
    </row>
    <row r="36" spans="1:13" s="26" customFormat="1" ht="12.75">
      <c r="A36" s="50">
        <v>40928</v>
      </c>
      <c r="B36" s="52">
        <v>946</v>
      </c>
      <c r="C36" s="48">
        <v>952</v>
      </c>
      <c r="D36" s="52">
        <v>948</v>
      </c>
      <c r="E36" s="48">
        <v>952</v>
      </c>
      <c r="F36" s="53">
        <v>957</v>
      </c>
      <c r="G36" s="56">
        <v>948</v>
      </c>
      <c r="H36" s="53">
        <v>946</v>
      </c>
      <c r="I36" s="53">
        <v>881</v>
      </c>
      <c r="J36" s="25"/>
      <c r="K36" s="25"/>
      <c r="L36" s="25"/>
      <c r="M36" s="25"/>
    </row>
    <row r="37" spans="1:13" s="26" customFormat="1" ht="12.75">
      <c r="A37" s="50">
        <v>40929</v>
      </c>
      <c r="B37" s="52">
        <v>880</v>
      </c>
      <c r="C37" s="48">
        <v>946</v>
      </c>
      <c r="D37" s="52">
        <v>990</v>
      </c>
      <c r="E37" s="48">
        <v>940</v>
      </c>
      <c r="F37" s="53">
        <v>937</v>
      </c>
      <c r="G37" s="56">
        <v>983</v>
      </c>
      <c r="H37" s="53">
        <v>942</v>
      </c>
      <c r="I37" s="53">
        <v>917</v>
      </c>
      <c r="J37" s="25"/>
      <c r="K37" s="25"/>
      <c r="L37" s="25"/>
      <c r="M37" s="25"/>
    </row>
    <row r="38" spans="1:13" s="26" customFormat="1" ht="12.75">
      <c r="A38" s="50">
        <v>40930</v>
      </c>
      <c r="B38" s="52">
        <v>861</v>
      </c>
      <c r="C38" s="48">
        <v>1032</v>
      </c>
      <c r="D38" s="52">
        <v>896</v>
      </c>
      <c r="E38" s="48">
        <v>910</v>
      </c>
      <c r="F38" s="53">
        <v>963</v>
      </c>
      <c r="G38" s="56">
        <v>916</v>
      </c>
      <c r="H38" s="53">
        <v>952</v>
      </c>
      <c r="I38" s="53">
        <v>880</v>
      </c>
      <c r="J38" s="25"/>
      <c r="K38" s="25"/>
      <c r="L38" s="25"/>
      <c r="M38" s="25"/>
    </row>
    <row r="39" spans="1:13" s="26" customFormat="1" ht="12.75">
      <c r="A39" s="50">
        <v>40931</v>
      </c>
      <c r="B39" s="52">
        <v>992</v>
      </c>
      <c r="C39" s="48">
        <v>937</v>
      </c>
      <c r="D39" s="52">
        <v>915</v>
      </c>
      <c r="E39" s="48">
        <v>998</v>
      </c>
      <c r="F39" s="53">
        <v>988</v>
      </c>
      <c r="G39" s="56">
        <v>934</v>
      </c>
      <c r="H39" s="53">
        <v>959</v>
      </c>
      <c r="I39" s="53">
        <v>893</v>
      </c>
      <c r="J39" s="25"/>
      <c r="K39" s="25"/>
      <c r="L39" s="25"/>
      <c r="M39" s="25"/>
    </row>
    <row r="40" spans="1:13" s="26" customFormat="1" ht="12.75">
      <c r="A40" s="50">
        <v>40932</v>
      </c>
      <c r="B40" s="52">
        <v>911</v>
      </c>
      <c r="C40" s="48">
        <v>928</v>
      </c>
      <c r="D40" s="52">
        <v>878</v>
      </c>
      <c r="E40" s="48">
        <v>947</v>
      </c>
      <c r="F40" s="53">
        <v>971</v>
      </c>
      <c r="G40" s="56">
        <v>944</v>
      </c>
      <c r="H40" s="53">
        <v>924</v>
      </c>
      <c r="I40" s="53">
        <v>864</v>
      </c>
      <c r="J40" s="25"/>
      <c r="K40" s="25"/>
      <c r="L40" s="25"/>
      <c r="M40" s="25"/>
    </row>
    <row r="41" spans="1:13" s="26" customFormat="1" ht="12.75">
      <c r="A41" s="50">
        <v>40933</v>
      </c>
      <c r="B41" s="52">
        <v>922</v>
      </c>
      <c r="C41" s="48">
        <v>887</v>
      </c>
      <c r="D41" s="52">
        <v>957</v>
      </c>
      <c r="E41" s="48">
        <v>944</v>
      </c>
      <c r="F41" s="53">
        <v>989</v>
      </c>
      <c r="G41" s="56">
        <v>889</v>
      </c>
      <c r="H41" s="53">
        <v>971</v>
      </c>
      <c r="I41" s="53">
        <v>916</v>
      </c>
      <c r="J41" s="25"/>
      <c r="K41" s="25"/>
      <c r="L41" s="25"/>
      <c r="M41" s="25"/>
    </row>
    <row r="42" spans="1:13" s="26" customFormat="1" ht="12.75">
      <c r="A42" s="50">
        <v>40934</v>
      </c>
      <c r="B42" s="52">
        <v>893</v>
      </c>
      <c r="C42" s="48">
        <v>983</v>
      </c>
      <c r="D42" s="52">
        <v>935</v>
      </c>
      <c r="E42" s="48">
        <v>950</v>
      </c>
      <c r="F42" s="53">
        <v>964</v>
      </c>
      <c r="G42" s="56">
        <v>926</v>
      </c>
      <c r="H42" s="53">
        <v>941</v>
      </c>
      <c r="I42" s="53">
        <v>881</v>
      </c>
      <c r="J42" s="25"/>
      <c r="K42" s="25"/>
      <c r="L42" s="25"/>
      <c r="M42" s="25"/>
    </row>
    <row r="43" spans="1:13" s="26" customFormat="1" ht="12.75">
      <c r="A43" s="50">
        <v>40935</v>
      </c>
      <c r="B43" s="52">
        <v>994</v>
      </c>
      <c r="C43" s="48">
        <v>963</v>
      </c>
      <c r="D43" s="52">
        <v>914</v>
      </c>
      <c r="E43" s="48">
        <v>943</v>
      </c>
      <c r="F43" s="53">
        <v>963</v>
      </c>
      <c r="G43" s="56">
        <v>936</v>
      </c>
      <c r="H43" s="53">
        <v>999</v>
      </c>
      <c r="I43" s="53">
        <v>854</v>
      </c>
      <c r="J43" s="25"/>
      <c r="K43" s="25"/>
      <c r="L43" s="25"/>
      <c r="M43" s="25"/>
    </row>
    <row r="44" spans="1:13" s="26" customFormat="1" ht="12.75">
      <c r="A44" s="50">
        <v>40936</v>
      </c>
      <c r="B44" s="52">
        <v>901</v>
      </c>
      <c r="C44" s="48">
        <v>936</v>
      </c>
      <c r="D44" s="52">
        <v>958</v>
      </c>
      <c r="E44" s="48">
        <v>950</v>
      </c>
      <c r="F44" s="53">
        <v>943</v>
      </c>
      <c r="G44" s="56">
        <v>953</v>
      </c>
      <c r="H44" s="53">
        <v>1001</v>
      </c>
      <c r="I44" s="53">
        <v>840</v>
      </c>
      <c r="J44" s="25"/>
      <c r="K44" s="25"/>
      <c r="L44" s="25"/>
      <c r="M44" s="25"/>
    </row>
    <row r="45" spans="1:13" s="26" customFormat="1" ht="12.75">
      <c r="A45" s="50">
        <v>40937</v>
      </c>
      <c r="B45" s="52">
        <v>870</v>
      </c>
      <c r="C45" s="48">
        <v>981</v>
      </c>
      <c r="D45" s="52">
        <v>942</v>
      </c>
      <c r="E45" s="48">
        <v>909</v>
      </c>
      <c r="F45" s="53">
        <v>988</v>
      </c>
      <c r="G45" s="56">
        <v>954</v>
      </c>
      <c r="H45" s="53">
        <v>945</v>
      </c>
      <c r="I45" s="53">
        <v>820</v>
      </c>
      <c r="J45" s="25"/>
      <c r="K45" s="25"/>
      <c r="L45" s="25"/>
      <c r="M45" s="25"/>
    </row>
    <row r="46" spans="1:13" ht="12.75">
      <c r="A46" s="50">
        <v>40938</v>
      </c>
      <c r="B46" s="52">
        <v>979</v>
      </c>
      <c r="C46" s="48">
        <v>943</v>
      </c>
      <c r="D46" s="52">
        <v>908</v>
      </c>
      <c r="E46" s="48">
        <v>1004</v>
      </c>
      <c r="F46" s="53">
        <v>956</v>
      </c>
      <c r="G46" s="56">
        <v>967</v>
      </c>
      <c r="H46" s="53">
        <v>974</v>
      </c>
      <c r="I46" s="53">
        <v>813</v>
      </c>
      <c r="J46" s="22"/>
      <c r="K46" s="22"/>
      <c r="L46" s="22"/>
      <c r="M46" s="22"/>
    </row>
    <row r="47" spans="1:13" ht="12.75">
      <c r="A47" s="50">
        <v>40939</v>
      </c>
      <c r="B47" s="52">
        <v>974</v>
      </c>
      <c r="C47" s="48">
        <v>969</v>
      </c>
      <c r="D47" s="52">
        <v>930</v>
      </c>
      <c r="E47" s="48">
        <v>942</v>
      </c>
      <c r="F47" s="53">
        <v>977</v>
      </c>
      <c r="G47" s="56">
        <v>982</v>
      </c>
      <c r="H47" s="53">
        <v>679</v>
      </c>
      <c r="I47" s="53">
        <v>835</v>
      </c>
      <c r="J47" s="22"/>
      <c r="K47" s="22"/>
      <c r="L47" s="22"/>
      <c r="M47" s="22"/>
    </row>
    <row r="48" spans="1:13" ht="12.75">
      <c r="A48" s="50">
        <v>40940</v>
      </c>
      <c r="B48" s="52">
        <v>958</v>
      </c>
      <c r="C48" s="48">
        <v>947</v>
      </c>
      <c r="D48" s="52">
        <v>1001</v>
      </c>
      <c r="E48" s="48">
        <v>998</v>
      </c>
      <c r="F48" s="53">
        <v>1033</v>
      </c>
      <c r="G48" s="56">
        <v>928</v>
      </c>
      <c r="H48" s="53">
        <v>934</v>
      </c>
      <c r="I48" s="53">
        <v>934</v>
      </c>
      <c r="J48" s="22"/>
      <c r="K48" s="22"/>
      <c r="L48" s="22"/>
      <c r="M48" s="22"/>
    </row>
    <row r="49" spans="1:13" ht="12.75">
      <c r="A49" s="50">
        <v>40941</v>
      </c>
      <c r="B49" s="52">
        <v>894</v>
      </c>
      <c r="C49" s="48">
        <v>1007</v>
      </c>
      <c r="D49" s="52">
        <v>954</v>
      </c>
      <c r="E49" s="48">
        <v>992</v>
      </c>
      <c r="F49" s="53">
        <v>952</v>
      </c>
      <c r="G49" s="56">
        <v>907</v>
      </c>
      <c r="H49" s="53">
        <v>948</v>
      </c>
      <c r="I49" s="53">
        <v>916</v>
      </c>
      <c r="J49" s="22"/>
      <c r="K49" s="22"/>
      <c r="L49" s="22"/>
      <c r="M49" s="22"/>
    </row>
    <row r="50" spans="1:13" ht="12.75">
      <c r="A50" s="50">
        <v>40942</v>
      </c>
      <c r="B50" s="52">
        <v>978</v>
      </c>
      <c r="C50" s="48">
        <v>949</v>
      </c>
      <c r="D50" s="52">
        <v>947</v>
      </c>
      <c r="E50" s="48">
        <v>908</v>
      </c>
      <c r="F50" s="53">
        <v>944</v>
      </c>
      <c r="G50" s="56">
        <v>918</v>
      </c>
      <c r="H50" s="53">
        <v>998</v>
      </c>
      <c r="I50" s="53">
        <v>895</v>
      </c>
      <c r="J50" s="22"/>
      <c r="K50" s="22"/>
      <c r="L50" s="22"/>
      <c r="M50" s="22"/>
    </row>
    <row r="51" spans="1:13" ht="12.75">
      <c r="A51" s="50">
        <v>40943</v>
      </c>
      <c r="B51" s="52">
        <v>912</v>
      </c>
      <c r="C51" s="48">
        <v>923</v>
      </c>
      <c r="D51" s="52">
        <v>1002</v>
      </c>
      <c r="E51" s="48">
        <v>930</v>
      </c>
      <c r="F51" s="53">
        <v>936</v>
      </c>
      <c r="G51" s="56">
        <v>964</v>
      </c>
      <c r="H51" s="53">
        <v>990</v>
      </c>
      <c r="I51" s="53">
        <v>941</v>
      </c>
      <c r="J51" s="22"/>
      <c r="K51" s="22"/>
      <c r="L51" s="22"/>
      <c r="M51" s="22"/>
    </row>
    <row r="52" spans="1:13" ht="12.75">
      <c r="A52" s="50">
        <v>40944</v>
      </c>
      <c r="B52" s="52">
        <v>924</v>
      </c>
      <c r="C52" s="48">
        <v>997</v>
      </c>
      <c r="D52" s="52">
        <v>920</v>
      </c>
      <c r="E52" s="48">
        <v>923</v>
      </c>
      <c r="F52" s="53">
        <v>998</v>
      </c>
      <c r="G52" s="56">
        <v>906</v>
      </c>
      <c r="H52" s="53">
        <v>948</v>
      </c>
      <c r="I52" s="53">
        <v>868</v>
      </c>
      <c r="J52" s="22"/>
      <c r="K52" s="22"/>
      <c r="L52" s="22"/>
      <c r="M52" s="22"/>
    </row>
    <row r="53" spans="1:13" ht="12.75">
      <c r="A53" s="50">
        <v>40945</v>
      </c>
      <c r="B53" s="52">
        <v>992</v>
      </c>
      <c r="C53" s="48">
        <v>918</v>
      </c>
      <c r="D53" s="52">
        <v>917</v>
      </c>
      <c r="E53" s="48">
        <v>1002</v>
      </c>
      <c r="F53" s="53">
        <v>967</v>
      </c>
      <c r="G53" s="56">
        <v>942</v>
      </c>
      <c r="H53" s="53">
        <v>947</v>
      </c>
      <c r="I53" s="53">
        <v>830</v>
      </c>
      <c r="J53" s="22"/>
      <c r="K53" s="22"/>
      <c r="L53" s="22"/>
      <c r="M53" s="22"/>
    </row>
    <row r="54" spans="1:13" ht="12.75">
      <c r="A54" s="50">
        <v>40946</v>
      </c>
      <c r="B54" s="52">
        <v>860</v>
      </c>
      <c r="C54" s="48">
        <v>908</v>
      </c>
      <c r="D54" s="52">
        <v>917</v>
      </c>
      <c r="E54" s="48">
        <v>886</v>
      </c>
      <c r="F54" s="53">
        <v>984</v>
      </c>
      <c r="G54" s="56">
        <v>957</v>
      </c>
      <c r="H54" s="53">
        <v>936</v>
      </c>
      <c r="I54" s="53">
        <v>876</v>
      </c>
      <c r="J54" s="22"/>
      <c r="K54" s="22"/>
      <c r="L54" s="22"/>
      <c r="M54" s="22"/>
    </row>
    <row r="55" spans="1:13" ht="12.75">
      <c r="A55" s="50">
        <v>40947</v>
      </c>
      <c r="B55" s="52">
        <v>896</v>
      </c>
      <c r="C55" s="48">
        <v>905</v>
      </c>
      <c r="D55" s="52">
        <v>979</v>
      </c>
      <c r="E55" s="48">
        <v>949</v>
      </c>
      <c r="F55" s="53">
        <v>1011</v>
      </c>
      <c r="G55" s="56">
        <v>911</v>
      </c>
      <c r="H55" s="53">
        <v>968</v>
      </c>
      <c r="I55" s="53">
        <v>993</v>
      </c>
      <c r="J55" s="22"/>
      <c r="K55" s="22"/>
      <c r="L55" s="22"/>
      <c r="M55" s="22"/>
    </row>
    <row r="56" spans="1:13" ht="12.75">
      <c r="A56" s="50">
        <v>40948</v>
      </c>
      <c r="B56" s="52">
        <v>892</v>
      </c>
      <c r="C56" s="48">
        <v>964</v>
      </c>
      <c r="D56" s="52">
        <v>938</v>
      </c>
      <c r="E56" s="48">
        <v>980</v>
      </c>
      <c r="F56" s="53">
        <v>954</v>
      </c>
      <c r="G56" s="56">
        <v>907</v>
      </c>
      <c r="H56" s="53">
        <v>966</v>
      </c>
      <c r="I56" s="53">
        <v>935</v>
      </c>
      <c r="J56" s="22"/>
      <c r="K56" s="22"/>
      <c r="L56" s="22"/>
      <c r="M56" s="22"/>
    </row>
    <row r="57" spans="1:13" ht="12.75">
      <c r="A57" s="50">
        <v>40949</v>
      </c>
      <c r="B57" s="52">
        <v>982</v>
      </c>
      <c r="C57" s="48">
        <v>925</v>
      </c>
      <c r="D57" s="52">
        <v>978</v>
      </c>
      <c r="E57" s="48">
        <v>910</v>
      </c>
      <c r="F57" s="53">
        <v>939</v>
      </c>
      <c r="G57" s="56">
        <v>877</v>
      </c>
      <c r="H57" s="53">
        <v>1039</v>
      </c>
      <c r="I57" s="53">
        <v>799</v>
      </c>
      <c r="J57" s="22"/>
      <c r="K57" s="22"/>
      <c r="L57" s="22"/>
      <c r="M57" s="22"/>
    </row>
    <row r="58" spans="1:13" ht="12.75">
      <c r="A58" s="50">
        <v>40950</v>
      </c>
      <c r="B58" s="52">
        <v>889</v>
      </c>
      <c r="C58" s="48">
        <v>922</v>
      </c>
      <c r="D58" s="52">
        <v>1021</v>
      </c>
      <c r="E58" s="48">
        <v>916</v>
      </c>
      <c r="F58" s="53">
        <v>953</v>
      </c>
      <c r="G58" s="56">
        <v>964</v>
      </c>
      <c r="H58" s="53">
        <v>988</v>
      </c>
      <c r="I58" s="53">
        <v>795</v>
      </c>
      <c r="J58" s="22"/>
      <c r="K58" s="22"/>
      <c r="L58" s="22"/>
      <c r="M58" s="22"/>
    </row>
    <row r="59" spans="1:13" ht="12.75">
      <c r="A59" s="50">
        <v>40951</v>
      </c>
      <c r="B59" s="52">
        <v>924</v>
      </c>
      <c r="C59" s="48">
        <v>1041</v>
      </c>
      <c r="D59" s="52">
        <v>883</v>
      </c>
      <c r="E59" s="48">
        <v>908</v>
      </c>
      <c r="F59" s="53">
        <v>1040</v>
      </c>
      <c r="G59" s="56">
        <v>949</v>
      </c>
      <c r="H59" s="53">
        <v>981</v>
      </c>
      <c r="I59" s="53">
        <v>877</v>
      </c>
      <c r="J59" s="22"/>
      <c r="K59" s="22"/>
      <c r="L59" s="22"/>
      <c r="M59" s="22"/>
    </row>
    <row r="60" spans="1:13" ht="12.75">
      <c r="A60" s="50">
        <v>40952</v>
      </c>
      <c r="B60" s="52">
        <v>1041</v>
      </c>
      <c r="C60" s="48">
        <v>908</v>
      </c>
      <c r="D60" s="52">
        <v>890</v>
      </c>
      <c r="E60" s="48">
        <v>974</v>
      </c>
      <c r="F60" s="53">
        <v>966</v>
      </c>
      <c r="G60" s="56">
        <v>962</v>
      </c>
      <c r="H60" s="53">
        <v>1036</v>
      </c>
      <c r="I60" s="53">
        <v>832</v>
      </c>
      <c r="J60" s="22"/>
      <c r="K60" s="22"/>
      <c r="L60" s="22"/>
      <c r="M60" s="22"/>
    </row>
    <row r="61" spans="1:13" ht="12.75">
      <c r="A61" s="50">
        <v>40953</v>
      </c>
      <c r="B61" s="52">
        <v>908</v>
      </c>
      <c r="C61" s="48">
        <v>866</v>
      </c>
      <c r="D61" s="52">
        <v>918</v>
      </c>
      <c r="E61" s="48">
        <v>926</v>
      </c>
      <c r="F61" s="53">
        <v>947</v>
      </c>
      <c r="G61" s="56">
        <v>962</v>
      </c>
      <c r="H61" s="53">
        <v>962</v>
      </c>
      <c r="I61" s="53">
        <v>850</v>
      </c>
      <c r="J61" s="22"/>
      <c r="K61" s="22"/>
      <c r="L61" s="22"/>
      <c r="M61" s="22"/>
    </row>
    <row r="62" spans="1:13" ht="12.75">
      <c r="A62" s="50">
        <v>40954</v>
      </c>
      <c r="B62" s="52">
        <v>894</v>
      </c>
      <c r="C62" s="48">
        <v>924</v>
      </c>
      <c r="D62" s="52">
        <v>1001</v>
      </c>
      <c r="E62" s="48">
        <v>934</v>
      </c>
      <c r="F62" s="53">
        <v>975</v>
      </c>
      <c r="G62" s="56">
        <v>928</v>
      </c>
      <c r="H62" s="53">
        <v>943</v>
      </c>
      <c r="I62" s="53">
        <v>932</v>
      </c>
      <c r="J62" s="22"/>
      <c r="K62" s="22"/>
      <c r="L62" s="22"/>
      <c r="M62" s="22"/>
    </row>
    <row r="63" spans="1:13" ht="12.75">
      <c r="A63" s="50">
        <v>40955</v>
      </c>
      <c r="B63" s="52">
        <v>891</v>
      </c>
      <c r="C63" s="48">
        <v>1021</v>
      </c>
      <c r="D63" s="52">
        <v>980</v>
      </c>
      <c r="E63" s="48">
        <v>1030</v>
      </c>
      <c r="F63" s="53">
        <v>947</v>
      </c>
      <c r="G63" s="56">
        <v>925</v>
      </c>
      <c r="H63" s="53">
        <v>952</v>
      </c>
      <c r="I63" s="53">
        <v>870</v>
      </c>
      <c r="J63" s="22"/>
      <c r="K63" s="22"/>
      <c r="L63" s="22"/>
      <c r="M63" s="22"/>
    </row>
    <row r="64" spans="1:13" ht="12.75">
      <c r="A64" s="50">
        <v>40956</v>
      </c>
      <c r="B64" s="52">
        <v>1041</v>
      </c>
      <c r="C64" s="48">
        <v>932</v>
      </c>
      <c r="D64" s="52">
        <v>968</v>
      </c>
      <c r="E64" s="48">
        <v>905</v>
      </c>
      <c r="F64" s="53">
        <v>940</v>
      </c>
      <c r="G64" s="56">
        <v>877</v>
      </c>
      <c r="H64" s="53">
        <v>1062</v>
      </c>
      <c r="I64" s="53">
        <v>890</v>
      </c>
      <c r="J64" s="22"/>
      <c r="K64" s="22"/>
      <c r="L64" s="22"/>
      <c r="M64" s="22"/>
    </row>
    <row r="65" spans="1:13" ht="12.75">
      <c r="A65" s="50">
        <v>40957</v>
      </c>
      <c r="B65" s="52">
        <v>922</v>
      </c>
      <c r="C65" s="48">
        <v>963</v>
      </c>
      <c r="D65" s="52">
        <v>1024</v>
      </c>
      <c r="E65" s="48">
        <v>922</v>
      </c>
      <c r="F65" s="53">
        <v>923</v>
      </c>
      <c r="G65" s="56">
        <v>921</v>
      </c>
      <c r="H65" s="53">
        <v>1069</v>
      </c>
      <c r="I65" s="53">
        <v>924</v>
      </c>
      <c r="J65" s="22"/>
      <c r="K65" s="22"/>
      <c r="L65" s="22"/>
      <c r="M65" s="22"/>
    </row>
    <row r="66" spans="1:13" ht="12.75">
      <c r="A66" s="50">
        <v>40958</v>
      </c>
      <c r="B66" s="52">
        <v>918</v>
      </c>
      <c r="C66" s="48">
        <v>1048</v>
      </c>
      <c r="D66" s="52">
        <v>869</v>
      </c>
      <c r="E66" s="48">
        <v>849</v>
      </c>
      <c r="F66" s="53">
        <v>1019</v>
      </c>
      <c r="G66" s="56">
        <v>925</v>
      </c>
      <c r="H66" s="53">
        <v>887</v>
      </c>
      <c r="I66" s="53">
        <v>859</v>
      </c>
      <c r="J66" s="22"/>
      <c r="K66" s="22"/>
      <c r="L66" s="22"/>
      <c r="M66" s="22"/>
    </row>
    <row r="67" spans="1:13" ht="12.75">
      <c r="A67" s="50">
        <v>40959</v>
      </c>
      <c r="B67" s="52">
        <v>1036</v>
      </c>
      <c r="C67" s="48">
        <v>911</v>
      </c>
      <c r="D67" s="52">
        <v>882</v>
      </c>
      <c r="E67" s="48">
        <v>1020</v>
      </c>
      <c r="F67" s="53">
        <v>974</v>
      </c>
      <c r="G67" s="56">
        <v>942</v>
      </c>
      <c r="H67" s="53">
        <v>872</v>
      </c>
      <c r="I67" s="53">
        <v>804</v>
      </c>
      <c r="J67" s="22"/>
      <c r="K67" s="22"/>
      <c r="L67" s="22"/>
      <c r="M67" s="22"/>
    </row>
    <row r="68" spans="1:13" ht="12.75">
      <c r="A68" s="50">
        <v>40960</v>
      </c>
      <c r="B68" s="52">
        <v>806</v>
      </c>
      <c r="C68" s="48">
        <v>918</v>
      </c>
      <c r="D68" s="52">
        <v>856</v>
      </c>
      <c r="E68" s="48">
        <v>925</v>
      </c>
      <c r="F68" s="53">
        <v>972</v>
      </c>
      <c r="G68" s="56">
        <v>1009</v>
      </c>
      <c r="H68" s="53">
        <v>894</v>
      </c>
      <c r="I68" s="53">
        <v>858</v>
      </c>
      <c r="J68" s="22"/>
      <c r="K68" s="22"/>
      <c r="L68" s="22"/>
      <c r="M68" s="22"/>
    </row>
    <row r="69" spans="1:13" ht="12.75">
      <c r="A69" s="50">
        <v>40961</v>
      </c>
      <c r="B69" s="52">
        <v>906</v>
      </c>
      <c r="C69" s="48">
        <v>915</v>
      </c>
      <c r="D69" s="52">
        <v>1016</v>
      </c>
      <c r="E69" s="48">
        <v>917</v>
      </c>
      <c r="F69" s="53">
        <v>1002</v>
      </c>
      <c r="G69" s="56">
        <v>942</v>
      </c>
      <c r="H69" s="53">
        <v>1039</v>
      </c>
      <c r="I69" s="53">
        <v>857</v>
      </c>
      <c r="J69" s="22"/>
      <c r="K69" s="22"/>
      <c r="L69" s="22"/>
      <c r="M69" s="22"/>
    </row>
    <row r="70" spans="1:13" ht="12.75">
      <c r="A70" s="50">
        <v>40962</v>
      </c>
      <c r="B70" s="52">
        <v>880</v>
      </c>
      <c r="C70" s="48">
        <v>1017</v>
      </c>
      <c r="D70" s="52">
        <v>951</v>
      </c>
      <c r="E70" s="48">
        <v>1021</v>
      </c>
      <c r="F70" s="53">
        <v>948</v>
      </c>
      <c r="G70" s="56">
        <v>878</v>
      </c>
      <c r="H70" s="53">
        <v>945</v>
      </c>
      <c r="I70" s="53">
        <v>848</v>
      </c>
      <c r="J70" s="22"/>
      <c r="K70" s="22"/>
      <c r="L70" s="22"/>
      <c r="M70" s="22"/>
    </row>
    <row r="71" spans="1:13" ht="12.75">
      <c r="A71" s="50">
        <v>40963</v>
      </c>
      <c r="B71" s="52">
        <v>1016</v>
      </c>
      <c r="C71" s="48">
        <v>934</v>
      </c>
      <c r="D71" s="52">
        <v>951</v>
      </c>
      <c r="E71" s="48">
        <v>909</v>
      </c>
      <c r="F71" s="53">
        <v>929</v>
      </c>
      <c r="G71" s="56">
        <v>886</v>
      </c>
      <c r="H71" s="53">
        <v>1022</v>
      </c>
      <c r="I71" s="53">
        <v>894</v>
      </c>
      <c r="J71" s="22"/>
      <c r="K71" s="22"/>
      <c r="L71" s="22"/>
      <c r="M71" s="22"/>
    </row>
    <row r="72" spans="1:13" ht="12.75">
      <c r="A72" s="50">
        <v>40964</v>
      </c>
      <c r="B72" s="52">
        <v>919</v>
      </c>
      <c r="C72" s="48">
        <v>923</v>
      </c>
      <c r="D72" s="52">
        <v>1006</v>
      </c>
      <c r="E72" s="48">
        <v>904</v>
      </c>
      <c r="F72" s="53">
        <v>935</v>
      </c>
      <c r="G72" s="56">
        <v>951</v>
      </c>
      <c r="H72" s="53">
        <v>985</v>
      </c>
      <c r="I72" s="53">
        <v>933</v>
      </c>
      <c r="J72" s="22"/>
      <c r="K72" s="22"/>
      <c r="L72" s="22"/>
      <c r="M72" s="22"/>
    </row>
    <row r="73" spans="1:13" ht="12.75">
      <c r="A73" s="50">
        <v>40965</v>
      </c>
      <c r="B73" s="52">
        <v>914</v>
      </c>
      <c r="C73" s="48">
        <v>1016</v>
      </c>
      <c r="D73" s="52">
        <v>909</v>
      </c>
      <c r="E73" s="48">
        <v>929</v>
      </c>
      <c r="F73" s="53">
        <v>1017</v>
      </c>
      <c r="G73" s="56">
        <v>888</v>
      </c>
      <c r="H73" s="53">
        <v>864</v>
      </c>
      <c r="I73" s="53">
        <v>863</v>
      </c>
      <c r="J73" s="22"/>
      <c r="K73" s="22"/>
      <c r="L73" s="22"/>
      <c r="M73" s="22"/>
    </row>
    <row r="74" spans="1:13" ht="12.75">
      <c r="A74" s="50">
        <v>40966</v>
      </c>
      <c r="B74" s="52">
        <v>1011</v>
      </c>
      <c r="C74" s="48">
        <v>911</v>
      </c>
      <c r="D74" s="52">
        <v>903</v>
      </c>
      <c r="E74" s="48">
        <v>996</v>
      </c>
      <c r="F74" s="53">
        <v>979</v>
      </c>
      <c r="G74" s="56">
        <v>862</v>
      </c>
      <c r="H74" s="53">
        <v>949</v>
      </c>
      <c r="I74" s="53">
        <v>895</v>
      </c>
      <c r="J74" s="22"/>
      <c r="K74" s="22"/>
      <c r="L74" s="22"/>
      <c r="M74" s="22"/>
    </row>
    <row r="75" spans="1:13" ht="12.75">
      <c r="A75" s="50">
        <v>40967</v>
      </c>
      <c r="B75" s="52">
        <v>909</v>
      </c>
      <c r="C75" s="48">
        <v>903</v>
      </c>
      <c r="D75" s="52">
        <v>881</v>
      </c>
      <c r="E75" s="48">
        <v>931</v>
      </c>
      <c r="F75" s="53">
        <v>967</v>
      </c>
      <c r="G75" s="56">
        <v>978</v>
      </c>
      <c r="H75" s="53">
        <v>1004</v>
      </c>
      <c r="I75" s="53">
        <v>851</v>
      </c>
      <c r="J75" s="22"/>
      <c r="K75" s="22"/>
      <c r="L75" s="22"/>
      <c r="M75" s="22"/>
    </row>
    <row r="76" spans="1:13" ht="12.75">
      <c r="A76" s="50">
        <v>40968</v>
      </c>
      <c r="B76" s="52">
        <v>0</v>
      </c>
      <c r="C76" s="48">
        <v>0</v>
      </c>
      <c r="D76" s="52">
        <v>1014</v>
      </c>
      <c r="E76" s="48">
        <v>0</v>
      </c>
      <c r="F76" s="53">
        <v>0</v>
      </c>
      <c r="G76" s="56">
        <v>0</v>
      </c>
      <c r="H76" s="53">
        <v>915</v>
      </c>
      <c r="I76" s="53">
        <v>897</v>
      </c>
      <c r="J76" s="22"/>
      <c r="K76" s="22"/>
      <c r="L76" s="22"/>
      <c r="M76" s="22"/>
    </row>
    <row r="77" spans="1:13" ht="12.75">
      <c r="A77" s="50">
        <v>40969</v>
      </c>
      <c r="B77" s="52">
        <v>905</v>
      </c>
      <c r="C77" s="48">
        <v>884</v>
      </c>
      <c r="D77" s="52">
        <v>916</v>
      </c>
      <c r="E77" s="48">
        <v>919</v>
      </c>
      <c r="F77" s="53">
        <v>1052</v>
      </c>
      <c r="G77" s="56">
        <v>806</v>
      </c>
      <c r="H77" s="53">
        <v>894</v>
      </c>
      <c r="I77" s="53">
        <v>799</v>
      </c>
      <c r="J77" s="22"/>
      <c r="K77" s="22"/>
      <c r="L77" s="22"/>
      <c r="M77" s="22"/>
    </row>
    <row r="78" spans="1:13" ht="12.75">
      <c r="A78" s="50">
        <v>40970</v>
      </c>
      <c r="B78" s="52">
        <v>909</v>
      </c>
      <c r="C78" s="48">
        <v>1017</v>
      </c>
      <c r="D78" s="52">
        <v>923</v>
      </c>
      <c r="E78" s="48">
        <v>992</v>
      </c>
      <c r="F78" s="53">
        <v>935</v>
      </c>
      <c r="G78" s="56">
        <v>854</v>
      </c>
      <c r="H78" s="53">
        <v>957</v>
      </c>
      <c r="I78" s="53">
        <v>807</v>
      </c>
      <c r="J78" s="22"/>
      <c r="K78" s="22"/>
      <c r="L78" s="22"/>
      <c r="M78" s="22"/>
    </row>
    <row r="79" spans="1:13" ht="12.75">
      <c r="A79" s="50">
        <v>40971</v>
      </c>
      <c r="B79" s="52">
        <v>989</v>
      </c>
      <c r="C79" s="48">
        <v>965</v>
      </c>
      <c r="D79" s="52">
        <v>991</v>
      </c>
      <c r="E79" s="48">
        <v>909</v>
      </c>
      <c r="F79" s="53">
        <v>935</v>
      </c>
      <c r="G79" s="56">
        <v>933</v>
      </c>
      <c r="H79" s="53">
        <v>954</v>
      </c>
      <c r="I79" s="53">
        <v>900</v>
      </c>
      <c r="J79" s="22"/>
      <c r="K79" s="22"/>
      <c r="L79" s="22"/>
      <c r="M79" s="22"/>
    </row>
    <row r="80" spans="1:13" ht="12.75">
      <c r="A80" s="50">
        <v>40972</v>
      </c>
      <c r="B80" s="52">
        <v>923</v>
      </c>
      <c r="C80" s="48">
        <v>926</v>
      </c>
      <c r="D80" s="52">
        <v>856</v>
      </c>
      <c r="E80" s="48">
        <v>891</v>
      </c>
      <c r="F80" s="53">
        <v>934</v>
      </c>
      <c r="G80" s="56">
        <v>1008</v>
      </c>
      <c r="H80" s="53">
        <v>903</v>
      </c>
      <c r="I80" s="53">
        <v>834</v>
      </c>
      <c r="J80" s="22"/>
      <c r="K80" s="22"/>
      <c r="L80" s="22"/>
      <c r="M80" s="22"/>
    </row>
    <row r="81" spans="1:13" ht="12.75">
      <c r="A81" s="50">
        <v>40973</v>
      </c>
      <c r="B81" s="52">
        <v>867</v>
      </c>
      <c r="C81" s="48">
        <v>1042</v>
      </c>
      <c r="D81" s="52">
        <v>914</v>
      </c>
      <c r="E81" s="48">
        <v>889</v>
      </c>
      <c r="F81" s="53">
        <v>1016</v>
      </c>
      <c r="G81" s="56">
        <v>965</v>
      </c>
      <c r="H81" s="53">
        <v>970</v>
      </c>
      <c r="I81" s="53">
        <v>841</v>
      </c>
      <c r="J81" s="22"/>
      <c r="K81" s="22"/>
      <c r="L81" s="22"/>
      <c r="M81" s="22"/>
    </row>
    <row r="82" spans="1:13" ht="12.75">
      <c r="A82" s="50">
        <v>40974</v>
      </c>
      <c r="B82" s="52">
        <v>996</v>
      </c>
      <c r="C82" s="48">
        <v>909</v>
      </c>
      <c r="D82" s="52">
        <v>902</v>
      </c>
      <c r="E82" s="48">
        <v>994</v>
      </c>
      <c r="F82" s="53">
        <v>917</v>
      </c>
      <c r="G82" s="56">
        <v>783</v>
      </c>
      <c r="H82" s="53">
        <v>918</v>
      </c>
      <c r="I82" s="53">
        <v>880</v>
      </c>
      <c r="J82" s="22"/>
      <c r="K82" s="22"/>
      <c r="L82" s="22"/>
      <c r="M82" s="22"/>
    </row>
    <row r="83" spans="1:13" ht="12.75">
      <c r="A83" s="50">
        <v>40975</v>
      </c>
      <c r="B83" s="52">
        <v>868</v>
      </c>
      <c r="C83" s="48">
        <v>916</v>
      </c>
      <c r="D83" s="52">
        <v>979</v>
      </c>
      <c r="E83" s="48">
        <v>946</v>
      </c>
      <c r="F83" s="53">
        <v>928</v>
      </c>
      <c r="G83" s="56">
        <v>787</v>
      </c>
      <c r="H83" s="53">
        <v>901</v>
      </c>
      <c r="I83" s="53">
        <v>666</v>
      </c>
      <c r="J83" s="22"/>
      <c r="K83" s="22"/>
      <c r="L83" s="22"/>
      <c r="M83" s="22"/>
    </row>
    <row r="84" spans="1:13" ht="12.75">
      <c r="A84" s="50">
        <v>40976</v>
      </c>
      <c r="B84" s="52">
        <v>867</v>
      </c>
      <c r="C84" s="48">
        <v>881</v>
      </c>
      <c r="D84" s="52">
        <v>938</v>
      </c>
      <c r="E84" s="48">
        <v>918</v>
      </c>
      <c r="F84" s="53">
        <v>1016</v>
      </c>
      <c r="G84" s="56">
        <v>958</v>
      </c>
      <c r="H84" s="53">
        <v>914</v>
      </c>
      <c r="I84" s="53">
        <v>840</v>
      </c>
      <c r="J84" s="22"/>
      <c r="K84" s="22"/>
      <c r="L84" s="22"/>
      <c r="M84" s="22"/>
    </row>
    <row r="85" spans="1:13" ht="12.75">
      <c r="A85" s="50">
        <v>40977</v>
      </c>
      <c r="B85" s="52">
        <v>813</v>
      </c>
      <c r="C85" s="48">
        <v>1011</v>
      </c>
      <c r="D85" s="52">
        <v>913</v>
      </c>
      <c r="E85" s="48">
        <v>978</v>
      </c>
      <c r="F85" s="53">
        <v>909</v>
      </c>
      <c r="G85" s="56">
        <v>1003</v>
      </c>
      <c r="H85" s="53">
        <v>926</v>
      </c>
      <c r="I85" s="53">
        <v>822</v>
      </c>
      <c r="J85" s="22"/>
      <c r="K85" s="22"/>
      <c r="L85" s="22"/>
      <c r="M85" s="22"/>
    </row>
    <row r="86" spans="1:13" ht="12.75">
      <c r="A86" s="50">
        <v>40978</v>
      </c>
      <c r="B86" s="52">
        <v>1042</v>
      </c>
      <c r="C86" s="48">
        <v>931</v>
      </c>
      <c r="D86" s="52">
        <v>1020</v>
      </c>
      <c r="E86" s="48">
        <v>920</v>
      </c>
      <c r="F86" s="53">
        <v>931</v>
      </c>
      <c r="G86" s="56">
        <v>895</v>
      </c>
      <c r="H86" s="53">
        <v>886</v>
      </c>
      <c r="I86" s="53">
        <v>907</v>
      </c>
      <c r="J86" s="22"/>
      <c r="K86" s="22"/>
      <c r="L86" s="22"/>
      <c r="M86" s="22"/>
    </row>
    <row r="87" spans="1:13" ht="12.75">
      <c r="A87" s="50">
        <v>40979</v>
      </c>
      <c r="B87" s="52">
        <v>922</v>
      </c>
      <c r="C87" s="48">
        <v>906</v>
      </c>
      <c r="D87" s="52">
        <v>928</v>
      </c>
      <c r="E87" s="48">
        <v>926</v>
      </c>
      <c r="F87" s="53">
        <v>933</v>
      </c>
      <c r="G87" s="56">
        <v>922</v>
      </c>
      <c r="H87" s="53">
        <v>852</v>
      </c>
      <c r="I87" s="53">
        <v>885</v>
      </c>
      <c r="J87" s="22"/>
      <c r="K87" s="22"/>
      <c r="L87" s="22"/>
      <c r="M87" s="22"/>
    </row>
    <row r="88" spans="1:13" ht="12.75">
      <c r="A88" s="50">
        <v>40980</v>
      </c>
      <c r="B88" s="52">
        <v>839</v>
      </c>
      <c r="C88" s="48">
        <v>994</v>
      </c>
      <c r="D88" s="52">
        <v>919</v>
      </c>
      <c r="E88" s="48">
        <v>908</v>
      </c>
      <c r="F88" s="53">
        <v>1031</v>
      </c>
      <c r="G88" s="56">
        <v>876</v>
      </c>
      <c r="H88" s="53">
        <v>984</v>
      </c>
      <c r="I88" s="53">
        <v>881</v>
      </c>
      <c r="J88" s="22"/>
      <c r="K88" s="22"/>
      <c r="L88" s="22"/>
      <c r="M88" s="22"/>
    </row>
    <row r="89" spans="1:13" ht="12.75">
      <c r="A89" s="50">
        <v>40981</v>
      </c>
      <c r="B89" s="52">
        <v>989</v>
      </c>
      <c r="C89" s="48">
        <v>897</v>
      </c>
      <c r="D89" s="52">
        <v>878</v>
      </c>
      <c r="E89" s="48">
        <v>1018</v>
      </c>
      <c r="F89" s="53">
        <v>902</v>
      </c>
      <c r="G89" s="56">
        <v>848</v>
      </c>
      <c r="H89" s="53">
        <v>899</v>
      </c>
      <c r="I89" s="53">
        <v>779</v>
      </c>
      <c r="J89" s="22"/>
      <c r="K89" s="22"/>
      <c r="L89" s="22"/>
      <c r="M89" s="22"/>
    </row>
    <row r="90" spans="1:13" ht="12.75">
      <c r="A90" s="50">
        <v>40982</v>
      </c>
      <c r="B90" s="52">
        <v>847</v>
      </c>
      <c r="C90" s="48">
        <v>901</v>
      </c>
      <c r="D90" s="52">
        <v>969</v>
      </c>
      <c r="E90" s="48">
        <v>951</v>
      </c>
      <c r="F90" s="53">
        <v>915</v>
      </c>
      <c r="G90" s="56">
        <v>905</v>
      </c>
      <c r="H90" s="53">
        <v>930</v>
      </c>
      <c r="I90" s="53">
        <v>883</v>
      </c>
      <c r="J90" s="22"/>
      <c r="K90" s="22"/>
      <c r="L90" s="22"/>
      <c r="M90" s="22"/>
    </row>
    <row r="91" spans="1:13" ht="12.75">
      <c r="A91" s="50">
        <v>40983</v>
      </c>
      <c r="B91" s="52">
        <v>862</v>
      </c>
      <c r="C91" s="48">
        <v>919</v>
      </c>
      <c r="D91" s="52">
        <v>909</v>
      </c>
      <c r="E91" s="48">
        <v>882</v>
      </c>
      <c r="F91" s="53">
        <v>1029</v>
      </c>
      <c r="G91" s="56">
        <v>870</v>
      </c>
      <c r="H91" s="53">
        <v>581</v>
      </c>
      <c r="I91" s="53">
        <v>825</v>
      </c>
      <c r="J91" s="22"/>
      <c r="K91" s="22"/>
      <c r="L91" s="22"/>
      <c r="M91" s="22"/>
    </row>
    <row r="92" spans="1:13" ht="12.75">
      <c r="A92" s="50">
        <v>40984</v>
      </c>
      <c r="B92" s="52">
        <v>872</v>
      </c>
      <c r="C92" s="48">
        <v>1022</v>
      </c>
      <c r="D92" s="52">
        <v>915</v>
      </c>
      <c r="E92" s="48">
        <v>980</v>
      </c>
      <c r="F92" s="53">
        <v>897</v>
      </c>
      <c r="G92" s="56">
        <v>853</v>
      </c>
      <c r="H92" s="53">
        <v>908</v>
      </c>
      <c r="I92" s="53">
        <v>759</v>
      </c>
      <c r="J92" s="22"/>
      <c r="K92" s="22"/>
      <c r="L92" s="22"/>
      <c r="M92" s="22"/>
    </row>
    <row r="93" spans="1:13" ht="12.75">
      <c r="A93" s="50">
        <v>40985</v>
      </c>
      <c r="B93" s="52">
        <v>1011</v>
      </c>
      <c r="C93" s="48">
        <v>925</v>
      </c>
      <c r="D93" s="52">
        <v>981</v>
      </c>
      <c r="E93" s="48">
        <v>910</v>
      </c>
      <c r="F93" s="53">
        <v>899</v>
      </c>
      <c r="G93" s="56">
        <v>855</v>
      </c>
      <c r="H93" s="53">
        <v>938</v>
      </c>
      <c r="I93" s="53">
        <v>834</v>
      </c>
      <c r="J93" s="22"/>
      <c r="K93" s="22"/>
      <c r="L93" s="22"/>
      <c r="M93" s="22"/>
    </row>
    <row r="94" spans="1:13" ht="12.75">
      <c r="A94" s="50">
        <v>40986</v>
      </c>
      <c r="B94" s="52">
        <v>895</v>
      </c>
      <c r="C94" s="48">
        <v>915</v>
      </c>
      <c r="D94" s="52">
        <v>883</v>
      </c>
      <c r="E94" s="48">
        <v>934</v>
      </c>
      <c r="F94" s="53">
        <v>947</v>
      </c>
      <c r="G94" s="56">
        <v>979</v>
      </c>
      <c r="H94" s="53">
        <v>866</v>
      </c>
      <c r="I94" s="53">
        <v>855</v>
      </c>
      <c r="J94" s="22"/>
      <c r="K94" s="22"/>
      <c r="L94" s="22"/>
      <c r="M94" s="22"/>
    </row>
    <row r="95" spans="1:13" ht="12.75">
      <c r="A95" s="50">
        <v>40987</v>
      </c>
      <c r="B95" s="52">
        <v>858</v>
      </c>
      <c r="C95" s="48">
        <v>1009</v>
      </c>
      <c r="D95" s="52">
        <v>1113</v>
      </c>
      <c r="E95" s="48">
        <v>903</v>
      </c>
      <c r="F95" s="53">
        <v>1026</v>
      </c>
      <c r="G95" s="56">
        <v>904</v>
      </c>
      <c r="H95" s="53">
        <v>965</v>
      </c>
      <c r="I95" s="53">
        <v>833</v>
      </c>
      <c r="J95" s="22"/>
      <c r="K95" s="22"/>
      <c r="L95" s="22"/>
      <c r="M95" s="22"/>
    </row>
    <row r="96" spans="1:13" ht="12.75">
      <c r="A96" s="50">
        <v>40988</v>
      </c>
      <c r="B96" s="52">
        <v>970</v>
      </c>
      <c r="C96" s="48">
        <v>874</v>
      </c>
      <c r="D96" s="52">
        <v>1040</v>
      </c>
      <c r="E96" s="48">
        <v>980</v>
      </c>
      <c r="F96" s="53">
        <v>940</v>
      </c>
      <c r="G96" s="56">
        <v>864</v>
      </c>
      <c r="H96" s="53">
        <v>907</v>
      </c>
      <c r="I96" s="53">
        <v>841</v>
      </c>
      <c r="J96" s="22"/>
      <c r="K96" s="22"/>
      <c r="L96" s="22"/>
      <c r="M96" s="22"/>
    </row>
    <row r="97" spans="1:13" ht="12.75">
      <c r="A97" s="50">
        <v>40989</v>
      </c>
      <c r="B97" s="52">
        <v>548</v>
      </c>
      <c r="C97" s="48">
        <v>877</v>
      </c>
      <c r="D97" s="52">
        <v>849</v>
      </c>
      <c r="E97" s="48">
        <v>934</v>
      </c>
      <c r="F97" s="53">
        <v>891</v>
      </c>
      <c r="G97" s="56">
        <v>930</v>
      </c>
      <c r="H97" s="53">
        <v>923</v>
      </c>
      <c r="I97" s="53">
        <v>938</v>
      </c>
      <c r="J97" s="22"/>
      <c r="K97" s="22"/>
      <c r="L97" s="22"/>
      <c r="M97" s="22"/>
    </row>
    <row r="98" spans="1:13" ht="12.75">
      <c r="A98" s="50">
        <v>40990</v>
      </c>
      <c r="B98" s="52">
        <v>870</v>
      </c>
      <c r="C98" s="48">
        <v>882</v>
      </c>
      <c r="D98" s="52">
        <v>822</v>
      </c>
      <c r="E98" s="48">
        <v>921</v>
      </c>
      <c r="F98" s="53">
        <v>983</v>
      </c>
      <c r="G98" s="56">
        <v>877</v>
      </c>
      <c r="H98" s="53">
        <v>942</v>
      </c>
      <c r="I98" s="53">
        <v>882</v>
      </c>
      <c r="J98" s="22"/>
      <c r="K98" s="22"/>
      <c r="L98" s="22"/>
      <c r="M98" s="22"/>
    </row>
    <row r="99" spans="1:13" ht="12.75">
      <c r="A99" s="50">
        <v>40991</v>
      </c>
      <c r="B99" s="52">
        <v>983</v>
      </c>
      <c r="C99" s="48">
        <v>1023</v>
      </c>
      <c r="D99" s="52">
        <v>808</v>
      </c>
      <c r="E99" s="48">
        <v>983</v>
      </c>
      <c r="F99" s="53">
        <v>909</v>
      </c>
      <c r="G99" s="56">
        <v>1031</v>
      </c>
      <c r="H99" s="53">
        <v>985</v>
      </c>
      <c r="I99" s="53">
        <v>781</v>
      </c>
      <c r="J99" s="22"/>
      <c r="K99" s="22"/>
      <c r="L99" s="22"/>
      <c r="M99" s="22"/>
    </row>
    <row r="100" spans="1:13" ht="12.75">
      <c r="A100" s="50">
        <v>40992</v>
      </c>
      <c r="B100" s="52">
        <v>962</v>
      </c>
      <c r="C100" s="48">
        <v>920</v>
      </c>
      <c r="D100" s="52">
        <v>1051</v>
      </c>
      <c r="E100" s="48">
        <v>817</v>
      </c>
      <c r="F100" s="53">
        <v>808</v>
      </c>
      <c r="G100" s="56">
        <v>920</v>
      </c>
      <c r="H100" s="53">
        <v>797</v>
      </c>
      <c r="I100" s="53">
        <v>841</v>
      </c>
      <c r="J100" s="22"/>
      <c r="K100" s="22"/>
      <c r="L100" s="22"/>
      <c r="M100" s="22"/>
    </row>
    <row r="101" spans="1:13" ht="12.75">
      <c r="A101" s="50">
        <v>40993</v>
      </c>
      <c r="B101" s="52">
        <v>827</v>
      </c>
      <c r="C101" s="48">
        <v>928</v>
      </c>
      <c r="D101" s="52">
        <v>1117</v>
      </c>
      <c r="E101" s="48">
        <v>916</v>
      </c>
      <c r="F101" s="53">
        <v>920</v>
      </c>
      <c r="G101" s="56">
        <v>779</v>
      </c>
      <c r="H101" s="53">
        <v>882</v>
      </c>
      <c r="I101" s="53">
        <v>760</v>
      </c>
      <c r="J101" s="22"/>
      <c r="K101" s="22"/>
      <c r="L101" s="22"/>
      <c r="M101" s="22"/>
    </row>
    <row r="102" spans="1:13" ht="12.75">
      <c r="A102" s="50">
        <v>40994</v>
      </c>
      <c r="B102" s="52">
        <v>882</v>
      </c>
      <c r="C102" s="48">
        <v>1002</v>
      </c>
      <c r="D102" s="52">
        <v>850</v>
      </c>
      <c r="E102" s="48">
        <v>892</v>
      </c>
      <c r="F102" s="53">
        <v>1020</v>
      </c>
      <c r="G102" s="56">
        <v>817</v>
      </c>
      <c r="H102" s="53">
        <v>1012</v>
      </c>
      <c r="I102" s="53">
        <v>884</v>
      </c>
      <c r="J102" s="22"/>
      <c r="K102" s="22"/>
      <c r="L102" s="22"/>
      <c r="M102" s="22"/>
    </row>
    <row r="103" spans="1:13" ht="12.75">
      <c r="A103" s="50">
        <v>40995</v>
      </c>
      <c r="B103" s="52">
        <v>1031</v>
      </c>
      <c r="C103" s="48">
        <v>885</v>
      </c>
      <c r="D103" s="52">
        <v>803</v>
      </c>
      <c r="E103" s="48">
        <v>1003</v>
      </c>
      <c r="F103" s="53">
        <v>905</v>
      </c>
      <c r="G103" s="56">
        <v>966</v>
      </c>
      <c r="H103" s="53">
        <v>879</v>
      </c>
      <c r="I103" s="53">
        <v>905</v>
      </c>
      <c r="J103" s="22"/>
      <c r="K103" s="22"/>
      <c r="L103" s="22"/>
      <c r="M103" s="22"/>
    </row>
    <row r="104" spans="1:13" ht="12.75">
      <c r="A104" s="50">
        <v>40996</v>
      </c>
      <c r="B104" s="52">
        <v>862</v>
      </c>
      <c r="C104" s="48">
        <v>834</v>
      </c>
      <c r="D104" s="52">
        <v>857</v>
      </c>
      <c r="E104" s="48">
        <v>907</v>
      </c>
      <c r="F104" s="53">
        <v>889</v>
      </c>
      <c r="G104" s="56">
        <v>1048</v>
      </c>
      <c r="H104" s="53">
        <v>900</v>
      </c>
      <c r="I104" s="53">
        <v>725</v>
      </c>
      <c r="J104" s="22"/>
      <c r="K104" s="22"/>
      <c r="L104" s="22"/>
      <c r="M104" s="22"/>
    </row>
    <row r="105" spans="1:13" ht="12.75">
      <c r="A105" s="50">
        <v>40997</v>
      </c>
      <c r="B105" s="52">
        <v>849</v>
      </c>
      <c r="C105" s="48">
        <v>801</v>
      </c>
      <c r="D105" s="52">
        <v>842</v>
      </c>
      <c r="E105" s="48">
        <v>830</v>
      </c>
      <c r="F105" s="53">
        <v>1004</v>
      </c>
      <c r="G105" s="56">
        <v>911</v>
      </c>
      <c r="H105" s="53">
        <v>916</v>
      </c>
      <c r="I105" s="53">
        <v>673</v>
      </c>
      <c r="J105" s="22"/>
      <c r="K105" s="22"/>
      <c r="L105" s="22"/>
      <c r="M105" s="22"/>
    </row>
    <row r="106" spans="1:13" ht="12.75">
      <c r="A106" s="50">
        <v>40998</v>
      </c>
      <c r="B106" s="52">
        <v>543</v>
      </c>
      <c r="C106" s="48">
        <v>906</v>
      </c>
      <c r="D106" s="52">
        <v>839</v>
      </c>
      <c r="E106" s="48">
        <v>937</v>
      </c>
      <c r="F106" s="53">
        <v>899</v>
      </c>
      <c r="G106" s="56">
        <v>867</v>
      </c>
      <c r="H106" s="53">
        <v>913</v>
      </c>
      <c r="I106" s="53">
        <v>711</v>
      </c>
      <c r="J106" s="22"/>
      <c r="K106" s="22"/>
      <c r="L106" s="22"/>
      <c r="M106" s="22"/>
    </row>
    <row r="107" spans="1:13" ht="13.5" thickBot="1">
      <c r="A107" s="59">
        <v>40999</v>
      </c>
      <c r="B107" s="60">
        <v>623</v>
      </c>
      <c r="C107" s="61">
        <v>875</v>
      </c>
      <c r="D107" s="60">
        <v>924</v>
      </c>
      <c r="E107" s="61">
        <v>839</v>
      </c>
      <c r="F107" s="62">
        <v>1097</v>
      </c>
      <c r="G107" s="63">
        <v>855</v>
      </c>
      <c r="H107" s="62">
        <v>958</v>
      </c>
      <c r="I107" s="62">
        <v>713</v>
      </c>
      <c r="J107" s="22"/>
      <c r="K107" s="22"/>
      <c r="L107" s="22"/>
      <c r="M107" s="22"/>
    </row>
    <row r="108" spans="1:13" ht="12.75">
      <c r="A108" s="64" t="s">
        <v>40</v>
      </c>
      <c r="B108" s="65">
        <f aca="true" t="shared" si="0" ref="B108:I108">SUM(B6:B107)</f>
        <v>91371</v>
      </c>
      <c r="C108" s="66">
        <f t="shared" si="0"/>
        <v>94847</v>
      </c>
      <c r="D108" s="67">
        <f t="shared" si="0"/>
        <v>95604</v>
      </c>
      <c r="E108" s="66">
        <f t="shared" si="0"/>
        <v>94641</v>
      </c>
      <c r="F108" s="67">
        <f t="shared" si="0"/>
        <v>96917</v>
      </c>
      <c r="G108" s="66">
        <f t="shared" si="0"/>
        <v>91794</v>
      </c>
      <c r="H108" s="65">
        <f t="shared" si="0"/>
        <v>96120</v>
      </c>
      <c r="I108" s="65">
        <f t="shared" si="0"/>
        <v>86996</v>
      </c>
      <c r="J108" s="22"/>
      <c r="K108" s="22"/>
      <c r="L108" s="22"/>
      <c r="M108" s="22"/>
    </row>
    <row r="109" spans="1:13" ht="12.75">
      <c r="A109" s="68" t="s">
        <v>41</v>
      </c>
      <c r="B109" s="69">
        <f aca="true" t="shared" si="1" ref="B109:I109">MAX(B6:B107)</f>
        <v>1138</v>
      </c>
      <c r="C109" s="70">
        <f t="shared" si="1"/>
        <v>1131</v>
      </c>
      <c r="D109" s="69">
        <f t="shared" si="1"/>
        <v>1117</v>
      </c>
      <c r="E109" s="70">
        <f t="shared" si="1"/>
        <v>1035</v>
      </c>
      <c r="F109" s="69">
        <f t="shared" si="1"/>
        <v>1097</v>
      </c>
      <c r="G109" s="70">
        <f t="shared" si="1"/>
        <v>1051</v>
      </c>
      <c r="H109" s="69">
        <f t="shared" si="1"/>
        <v>1103</v>
      </c>
      <c r="I109" s="69">
        <f t="shared" si="1"/>
        <v>1005</v>
      </c>
      <c r="J109" s="22"/>
      <c r="K109" s="22"/>
      <c r="L109" s="22"/>
      <c r="M109" s="22"/>
    </row>
    <row r="110" spans="1:13" ht="13.5" thickBot="1">
      <c r="A110" s="71" t="s">
        <v>42</v>
      </c>
      <c r="B110" s="72">
        <f aca="true" t="shared" si="2" ref="B110:G110">+B108/COUNT(B6:B80)</f>
        <v>1218.28</v>
      </c>
      <c r="C110" s="73">
        <f t="shared" si="2"/>
        <v>1264.6266666666668</v>
      </c>
      <c r="D110" s="72">
        <f t="shared" si="2"/>
        <v>1274.72</v>
      </c>
      <c r="E110" s="73">
        <f t="shared" si="2"/>
        <v>1261.88</v>
      </c>
      <c r="F110" s="72">
        <f t="shared" si="2"/>
        <v>1292.2266666666667</v>
      </c>
      <c r="G110" s="73">
        <f t="shared" si="2"/>
        <v>1223.92</v>
      </c>
      <c r="H110" s="72">
        <f>+H108/COUNT(H6:H107)</f>
        <v>942.3529411764706</v>
      </c>
      <c r="I110" s="72">
        <f>+I108/COUNT(I6:I107)</f>
        <v>852.9019607843137</v>
      </c>
      <c r="J110" s="22"/>
      <c r="K110" s="22"/>
      <c r="L110" s="22"/>
      <c r="M110" s="22"/>
    </row>
    <row r="111" spans="1:13" ht="12.75">
      <c r="A111" s="16" t="s">
        <v>22</v>
      </c>
      <c r="B111" s="16"/>
      <c r="C111" s="16"/>
      <c r="D111" s="16"/>
      <c r="E111" s="16"/>
      <c r="F111" s="16"/>
      <c r="G111" s="16"/>
      <c r="H111" s="16"/>
      <c r="I111" s="31"/>
      <c r="J111" s="22"/>
      <c r="K111" s="22"/>
      <c r="L111" s="22"/>
      <c r="M111" s="22"/>
    </row>
    <row r="112" spans="1:13" ht="12.75">
      <c r="A112" s="22"/>
      <c r="B112" s="22"/>
      <c r="C112" s="22"/>
      <c r="D112" s="22"/>
      <c r="E112" s="22"/>
      <c r="F112" s="22"/>
      <c r="G112" s="22"/>
      <c r="H112" s="22"/>
      <c r="I112" s="22"/>
      <c r="J112" s="22"/>
      <c r="K112" s="22"/>
      <c r="L112" s="22"/>
      <c r="M112" s="22"/>
    </row>
    <row r="113" spans="1:13" ht="15">
      <c r="A113" s="17" t="s">
        <v>43</v>
      </c>
      <c r="B113" s="22"/>
      <c r="C113" s="22"/>
      <c r="D113" s="22"/>
      <c r="E113" s="22"/>
      <c r="F113" s="22"/>
      <c r="G113" s="22"/>
      <c r="H113" s="22"/>
      <c r="I113" s="22"/>
      <c r="J113" s="22"/>
      <c r="K113" s="22"/>
      <c r="L113" s="22"/>
      <c r="M113" s="22"/>
    </row>
    <row r="114" spans="1:13" ht="15">
      <c r="A114" s="24" t="s">
        <v>30</v>
      </c>
      <c r="B114" s="22"/>
      <c r="C114" s="22"/>
      <c r="D114" s="22"/>
      <c r="E114" s="22"/>
      <c r="F114" s="22"/>
      <c r="G114" s="22"/>
      <c r="H114" s="22"/>
      <c r="I114" s="22"/>
      <c r="J114" s="22"/>
      <c r="K114" s="22"/>
      <c r="L114" s="22"/>
      <c r="M114" s="22"/>
    </row>
    <row r="115" spans="1:13" ht="13.5" thickBot="1">
      <c r="A115" s="22" t="s">
        <v>26</v>
      </c>
      <c r="B115" s="22"/>
      <c r="C115" s="22"/>
      <c r="D115" s="22"/>
      <c r="E115" s="22"/>
      <c r="F115" s="22"/>
      <c r="G115" s="22"/>
      <c r="H115" s="22"/>
      <c r="I115" s="22"/>
      <c r="J115" s="22"/>
      <c r="K115" s="22"/>
      <c r="L115" s="22"/>
      <c r="M115" s="22"/>
    </row>
    <row r="116" spans="1:13" ht="13.5" thickBot="1">
      <c r="A116" s="196" t="s">
        <v>44</v>
      </c>
      <c r="B116" s="197"/>
      <c r="C116" s="197"/>
      <c r="D116" s="197"/>
      <c r="E116" s="197"/>
      <c r="F116" s="197"/>
      <c r="G116" s="197"/>
      <c r="H116" s="197"/>
      <c r="I116" s="198"/>
      <c r="J116" s="22"/>
      <c r="K116" s="22"/>
      <c r="L116" s="22"/>
      <c r="M116" s="22"/>
    </row>
    <row r="117" spans="1:9" ht="13.5" thickBot="1">
      <c r="A117" s="74" t="s">
        <v>14</v>
      </c>
      <c r="B117" s="96" t="s">
        <v>39</v>
      </c>
      <c r="C117" s="97" t="s">
        <v>38</v>
      </c>
      <c r="D117" s="96" t="s">
        <v>37</v>
      </c>
      <c r="E117" s="97" t="s">
        <v>36</v>
      </c>
      <c r="F117" s="98" t="s">
        <v>35</v>
      </c>
      <c r="G117" s="99" t="s">
        <v>34</v>
      </c>
      <c r="H117" s="98" t="s">
        <v>33</v>
      </c>
      <c r="I117" s="98" t="s">
        <v>32</v>
      </c>
    </row>
    <row r="118" spans="1:9" ht="12.75">
      <c r="A118" s="34" t="s">
        <v>45</v>
      </c>
      <c r="B118" s="51">
        <v>4529</v>
      </c>
      <c r="C118" s="55">
        <v>5547</v>
      </c>
      <c r="D118" s="51">
        <v>5833</v>
      </c>
      <c r="E118" s="55">
        <v>5016</v>
      </c>
      <c r="F118" s="57">
        <v>5142</v>
      </c>
      <c r="G118" s="58">
        <v>4785</v>
      </c>
      <c r="H118" s="57">
        <v>4670</v>
      </c>
      <c r="I118" s="57">
        <v>4375</v>
      </c>
    </row>
    <row r="119" spans="1:9" ht="12.75">
      <c r="A119" s="35" t="s">
        <v>46</v>
      </c>
      <c r="B119" s="52" t="s">
        <v>27</v>
      </c>
      <c r="C119" s="75">
        <f aca="true" t="shared" si="3" ref="C119:I119">+C118/B118-100%</f>
        <v>0.22477368072422177</v>
      </c>
      <c r="D119" s="76">
        <f t="shared" si="3"/>
        <v>0.051559401478276534</v>
      </c>
      <c r="E119" s="75">
        <f t="shared" si="3"/>
        <v>-0.1400651465798045</v>
      </c>
      <c r="F119" s="76">
        <f t="shared" si="3"/>
        <v>0.02511961722488043</v>
      </c>
      <c r="G119" s="75">
        <f t="shared" si="3"/>
        <v>-0.06942823803967324</v>
      </c>
      <c r="H119" s="76">
        <f t="shared" si="3"/>
        <v>-0.024033437826541326</v>
      </c>
      <c r="I119" s="76">
        <f t="shared" si="3"/>
        <v>-0.06316916488222701</v>
      </c>
    </row>
    <row r="120" spans="1:9" ht="13.5" customHeight="1" thickBot="1">
      <c r="A120" s="36" t="s">
        <v>42</v>
      </c>
      <c r="B120" s="54">
        <f>+B118/(31+28+31+13)</f>
        <v>43.970873786407765</v>
      </c>
      <c r="C120" s="37">
        <f>+C118/(31+28+31+13)</f>
        <v>53.85436893203884</v>
      </c>
      <c r="D120" s="54">
        <f>+D118/(31+29+31+13)</f>
        <v>56.08653846153846</v>
      </c>
      <c r="E120" s="37">
        <f>+E118/(31+28+31+13)</f>
        <v>48.699029126213595</v>
      </c>
      <c r="F120" s="54">
        <f>+F118/(31+28+31+13)</f>
        <v>49.922330097087375</v>
      </c>
      <c r="G120" s="37">
        <f>+G118/COUNT('[1]Verano'!D6:D107)</f>
        <v>46.911764705882355</v>
      </c>
      <c r="H120" s="54">
        <f>+H118/COUNT('[1]Verano'!C6:C107)</f>
        <v>45.78431372549019</v>
      </c>
      <c r="I120" s="54">
        <f>+I118/COUNT('[1]Verano'!B6:B107)</f>
        <v>42.8921568627451</v>
      </c>
    </row>
    <row r="121" spans="1:13" ht="13.5" thickBot="1">
      <c r="A121" s="38"/>
      <c r="B121" s="39"/>
      <c r="C121" s="39"/>
      <c r="D121" s="39"/>
      <c r="E121" s="39"/>
      <c r="F121" s="39"/>
      <c r="G121" s="39"/>
      <c r="H121" s="39"/>
      <c r="I121" s="40"/>
      <c r="J121" s="22"/>
      <c r="K121" s="22"/>
      <c r="L121" s="22"/>
      <c r="M121" s="22"/>
    </row>
    <row r="122" spans="1:13" ht="13.5" thickBot="1">
      <c r="A122" s="196" t="s">
        <v>47</v>
      </c>
      <c r="B122" s="197"/>
      <c r="C122" s="197"/>
      <c r="D122" s="197"/>
      <c r="E122" s="197"/>
      <c r="F122" s="197"/>
      <c r="G122" s="197"/>
      <c r="H122" s="197"/>
      <c r="I122" s="198"/>
      <c r="J122" s="22"/>
      <c r="K122" s="22"/>
      <c r="L122" s="22"/>
      <c r="M122" s="22"/>
    </row>
    <row r="123" spans="1:9" ht="12.75" customHeight="1" thickBot="1">
      <c r="A123" s="74" t="s">
        <v>14</v>
      </c>
      <c r="B123" s="96" t="s">
        <v>39</v>
      </c>
      <c r="C123" s="97" t="s">
        <v>38</v>
      </c>
      <c r="D123" s="96" t="s">
        <v>37</v>
      </c>
      <c r="E123" s="97" t="s">
        <v>36</v>
      </c>
      <c r="F123" s="98" t="s">
        <v>35</v>
      </c>
      <c r="G123" s="99" t="s">
        <v>34</v>
      </c>
      <c r="H123" s="98" t="s">
        <v>33</v>
      </c>
      <c r="I123" s="98" t="s">
        <v>32</v>
      </c>
    </row>
    <row r="124" spans="1:9" s="42" customFormat="1" ht="12.75">
      <c r="A124" s="34" t="s">
        <v>45</v>
      </c>
      <c r="B124" s="51">
        <v>719</v>
      </c>
      <c r="C124" s="55">
        <v>719</v>
      </c>
      <c r="D124" s="51">
        <v>676</v>
      </c>
      <c r="E124" s="55">
        <v>776</v>
      </c>
      <c r="F124" s="57">
        <v>718</v>
      </c>
      <c r="G124" s="58">
        <v>742</v>
      </c>
      <c r="H124" s="57">
        <v>809</v>
      </c>
      <c r="I124" s="57">
        <v>570</v>
      </c>
    </row>
    <row r="125" spans="1:9" ht="12.75">
      <c r="A125" s="35" t="s">
        <v>46</v>
      </c>
      <c r="B125" s="52" t="s">
        <v>27</v>
      </c>
      <c r="C125" s="75">
        <f aca="true" t="shared" si="4" ref="C125:I125">+C124/B124-100%</f>
        <v>0</v>
      </c>
      <c r="D125" s="76">
        <f t="shared" si="4"/>
        <v>-0.0598052851182197</v>
      </c>
      <c r="E125" s="75">
        <f t="shared" si="4"/>
        <v>0.14792899408284033</v>
      </c>
      <c r="F125" s="76">
        <f t="shared" si="4"/>
        <v>-0.07474226804123707</v>
      </c>
      <c r="G125" s="75">
        <f t="shared" si="4"/>
        <v>0.03342618384401108</v>
      </c>
      <c r="H125" s="76">
        <f t="shared" si="4"/>
        <v>0.09029649595687328</v>
      </c>
      <c r="I125" s="76">
        <f t="shared" si="4"/>
        <v>-0.29542645241038323</v>
      </c>
    </row>
    <row r="126" spans="1:9" ht="12.75" customHeight="1" thickBot="1">
      <c r="A126" s="36" t="s">
        <v>42</v>
      </c>
      <c r="B126" s="54">
        <f>+B124/(31+28+31+13)</f>
        <v>6.980582524271845</v>
      </c>
      <c r="C126" s="37">
        <f>+C124/(31+28+31+13)</f>
        <v>6.980582524271845</v>
      </c>
      <c r="D126" s="54">
        <f>+D124/(31+29+31+13)</f>
        <v>6.5</v>
      </c>
      <c r="E126" s="37">
        <f>+E124/(31+28+31+13)</f>
        <v>7.533980582524272</v>
      </c>
      <c r="F126" s="54">
        <f>+F124/(31+28+31+13)</f>
        <v>6.970873786407767</v>
      </c>
      <c r="G126" s="37">
        <f>+G124/COUNT('[1]Verano'!D6:D107)</f>
        <v>7.2745098039215685</v>
      </c>
      <c r="H126" s="54">
        <f>+H124/COUNT('[1]Verano'!C6:C107)</f>
        <v>7.931372549019608</v>
      </c>
      <c r="I126" s="54">
        <f>+I124/COUNT('[1]Verano'!B6:B107)</f>
        <v>5.588235294117647</v>
      </c>
    </row>
    <row r="127" spans="1:13" ht="13.5" thickBot="1">
      <c r="A127" s="43"/>
      <c r="B127" s="44"/>
      <c r="C127" s="44"/>
      <c r="D127" s="44"/>
      <c r="E127" s="44"/>
      <c r="F127" s="44"/>
      <c r="G127" s="44"/>
      <c r="H127" s="44"/>
      <c r="I127" s="45"/>
      <c r="J127" s="22"/>
      <c r="K127" s="22"/>
      <c r="L127" s="22"/>
      <c r="M127" s="22"/>
    </row>
    <row r="128" spans="1:13" ht="13.5" thickBot="1">
      <c r="A128" s="196" t="s">
        <v>48</v>
      </c>
      <c r="B128" s="197"/>
      <c r="C128" s="197"/>
      <c r="D128" s="197"/>
      <c r="E128" s="197"/>
      <c r="F128" s="197"/>
      <c r="G128" s="197"/>
      <c r="H128" s="197"/>
      <c r="I128" s="198"/>
      <c r="J128" s="22"/>
      <c r="K128" s="22"/>
      <c r="L128" s="22"/>
      <c r="M128" s="22"/>
    </row>
    <row r="129" spans="1:9" ht="13.5" thickBot="1">
      <c r="A129" s="74" t="s">
        <v>14</v>
      </c>
      <c r="B129" s="96" t="s">
        <v>39</v>
      </c>
      <c r="C129" s="97" t="s">
        <v>38</v>
      </c>
      <c r="D129" s="96" t="s">
        <v>37</v>
      </c>
      <c r="E129" s="97" t="s">
        <v>36</v>
      </c>
      <c r="F129" s="98" t="s">
        <v>35</v>
      </c>
      <c r="G129" s="99" t="s">
        <v>34</v>
      </c>
      <c r="H129" s="98" t="s">
        <v>33</v>
      </c>
      <c r="I129" s="98" t="s">
        <v>32</v>
      </c>
    </row>
    <row r="130" spans="1:9" ht="12.75">
      <c r="A130" s="34" t="s">
        <v>45</v>
      </c>
      <c r="B130" s="51">
        <v>1407</v>
      </c>
      <c r="C130" s="55">
        <v>1704</v>
      </c>
      <c r="D130" s="51">
        <v>1538</v>
      </c>
      <c r="E130" s="55">
        <v>1505</v>
      </c>
      <c r="F130" s="57">
        <v>1584</v>
      </c>
      <c r="G130" s="58">
        <v>1446</v>
      </c>
      <c r="H130" s="57">
        <v>1437</v>
      </c>
      <c r="I130" s="57">
        <v>1618</v>
      </c>
    </row>
    <row r="131" spans="1:9" ht="12.75">
      <c r="A131" s="35" t="s">
        <v>49</v>
      </c>
      <c r="B131" s="52" t="s">
        <v>27</v>
      </c>
      <c r="C131" s="75">
        <f aca="true" t="shared" si="5" ref="C131:I131">+C130/B130-100%</f>
        <v>0.21108742004264403</v>
      </c>
      <c r="D131" s="76">
        <f t="shared" si="5"/>
        <v>-0.09741784037558687</v>
      </c>
      <c r="E131" s="75">
        <f t="shared" si="5"/>
        <v>-0.021456436931079348</v>
      </c>
      <c r="F131" s="76">
        <f t="shared" si="5"/>
        <v>0.05249169435215939</v>
      </c>
      <c r="G131" s="75">
        <f t="shared" si="5"/>
        <v>-0.08712121212121215</v>
      </c>
      <c r="H131" s="76">
        <f t="shared" si="5"/>
        <v>-0.006224066390041472</v>
      </c>
      <c r="I131" s="76">
        <f t="shared" si="5"/>
        <v>0.12595685455810712</v>
      </c>
    </row>
    <row r="132" spans="1:9" ht="13.5" customHeight="1" thickBot="1">
      <c r="A132" s="36" t="s">
        <v>42</v>
      </c>
      <c r="B132" s="54">
        <f>+B130/(31+28+31+13)</f>
        <v>13.660194174757281</v>
      </c>
      <c r="C132" s="37">
        <f>+C130/(31+28+31+13)</f>
        <v>16.54368932038835</v>
      </c>
      <c r="D132" s="54">
        <f>+D130/(31+29+31+13)</f>
        <v>14.788461538461538</v>
      </c>
      <c r="E132" s="37">
        <f>+E130/(31+28+31+13)</f>
        <v>14.611650485436893</v>
      </c>
      <c r="F132" s="54">
        <f>+F130/(31+28+31+13)</f>
        <v>15.37864077669903</v>
      </c>
      <c r="G132" s="37">
        <f>+G130/COUNT('[1]Verano'!D6:D107)</f>
        <v>14.176470588235293</v>
      </c>
      <c r="H132" s="54">
        <f>+H130/COUNT('[1]Verano'!C6:C107)</f>
        <v>14.088235294117647</v>
      </c>
      <c r="I132" s="54">
        <f>+I130/COUNT('[1]Verano'!B6:B107)</f>
        <v>15.862745098039216</v>
      </c>
    </row>
    <row r="133" spans="1:13" ht="13.5" thickBot="1">
      <c r="A133" s="46"/>
      <c r="B133" s="47"/>
      <c r="C133" s="47"/>
      <c r="D133" s="47"/>
      <c r="E133" s="47"/>
      <c r="F133" s="47"/>
      <c r="G133" s="47"/>
      <c r="H133" s="47"/>
      <c r="I133" s="47"/>
      <c r="J133" s="22"/>
      <c r="K133" s="22"/>
      <c r="L133" s="22"/>
      <c r="M133" s="22"/>
    </row>
    <row r="134" spans="1:13" ht="13.5" thickBot="1">
      <c r="A134" s="196" t="s">
        <v>50</v>
      </c>
      <c r="B134" s="197"/>
      <c r="C134" s="197"/>
      <c r="D134" s="197" t="s">
        <v>51</v>
      </c>
      <c r="E134" s="197"/>
      <c r="F134" s="197" t="s">
        <v>52</v>
      </c>
      <c r="G134" s="197"/>
      <c r="H134" s="197"/>
      <c r="I134" s="198"/>
      <c r="J134" s="22"/>
      <c r="K134" s="22"/>
      <c r="L134" s="22"/>
      <c r="M134" s="22"/>
    </row>
    <row r="135" spans="1:9" ht="12" customHeight="1" thickBot="1">
      <c r="A135" s="74" t="s">
        <v>14</v>
      </c>
      <c r="B135" s="96" t="s">
        <v>39</v>
      </c>
      <c r="C135" s="97" t="s">
        <v>38</v>
      </c>
      <c r="D135" s="96" t="s">
        <v>37</v>
      </c>
      <c r="E135" s="97" t="s">
        <v>36</v>
      </c>
      <c r="F135" s="98" t="s">
        <v>35</v>
      </c>
      <c r="G135" s="99" t="s">
        <v>34</v>
      </c>
      <c r="H135" s="98" t="s">
        <v>33</v>
      </c>
      <c r="I135" s="98" t="s">
        <v>32</v>
      </c>
    </row>
    <row r="136" spans="1:9" ht="12" customHeight="1">
      <c r="A136" s="34" t="s">
        <v>45</v>
      </c>
      <c r="B136" s="51">
        <v>267</v>
      </c>
      <c r="C136" s="55">
        <v>214</v>
      </c>
      <c r="D136" s="51">
        <v>232</v>
      </c>
      <c r="E136" s="55">
        <v>319</v>
      </c>
      <c r="F136" s="57">
        <v>342</v>
      </c>
      <c r="G136" s="58">
        <v>387</v>
      </c>
      <c r="H136" s="57">
        <v>392</v>
      </c>
      <c r="I136" s="57">
        <v>303</v>
      </c>
    </row>
    <row r="137" spans="1:9" ht="12.75">
      <c r="A137" s="35" t="s">
        <v>46</v>
      </c>
      <c r="B137" s="52" t="s">
        <v>27</v>
      </c>
      <c r="C137" s="75">
        <f aca="true" t="shared" si="6" ref="C137:I137">+C136/B136-100%</f>
        <v>-0.19850187265917607</v>
      </c>
      <c r="D137" s="76">
        <f t="shared" si="6"/>
        <v>0.08411214953271018</v>
      </c>
      <c r="E137" s="75">
        <f t="shared" si="6"/>
        <v>0.375</v>
      </c>
      <c r="F137" s="76">
        <f t="shared" si="6"/>
        <v>0.07210031347962387</v>
      </c>
      <c r="G137" s="75">
        <f t="shared" si="6"/>
        <v>0.13157894736842102</v>
      </c>
      <c r="H137" s="76">
        <f t="shared" si="6"/>
        <v>0.012919896640826822</v>
      </c>
      <c r="I137" s="76">
        <f t="shared" si="6"/>
        <v>-0.22704081632653061</v>
      </c>
    </row>
    <row r="138" spans="1:9" ht="13.5" customHeight="1" thickBot="1">
      <c r="A138" s="36" t="s">
        <v>42</v>
      </c>
      <c r="B138" s="54">
        <f>+B136/(31+28+31+13)</f>
        <v>2.592233009708738</v>
      </c>
      <c r="C138" s="37">
        <f>+C136/(31+28+31+13)</f>
        <v>2.0776699029126213</v>
      </c>
      <c r="D138" s="54">
        <f>+D136/(31+29+31+13)</f>
        <v>2.230769230769231</v>
      </c>
      <c r="E138" s="37">
        <f>+E136/(31+28+31+13)</f>
        <v>3.0970873786407767</v>
      </c>
      <c r="F138" s="54">
        <f>+F136/(31+28+31+13)</f>
        <v>3.320388349514563</v>
      </c>
      <c r="G138" s="37">
        <f>+G136/COUNT('[1]Verano'!D6:D107)</f>
        <v>3.7941176470588234</v>
      </c>
      <c r="H138" s="54">
        <f>+H136/COUNT('[1]Verano'!C6:C107)</f>
        <v>3.843137254901961</v>
      </c>
      <c r="I138" s="54">
        <f>+I136/COUNT('[1]Verano'!B6:B107)</f>
        <v>2.9705882352941178</v>
      </c>
    </row>
    <row r="139" spans="1:13" ht="13.5" thickBot="1">
      <c r="A139" s="43"/>
      <c r="B139" s="44"/>
      <c r="C139" s="44"/>
      <c r="D139" s="44"/>
      <c r="E139" s="44"/>
      <c r="F139" s="44"/>
      <c r="G139" s="44"/>
      <c r="H139" s="44"/>
      <c r="I139" s="45"/>
      <c r="J139" s="22"/>
      <c r="K139" s="22"/>
      <c r="L139" s="22"/>
      <c r="M139" s="22"/>
    </row>
    <row r="140" spans="1:13" ht="13.5" thickBot="1">
      <c r="A140" s="196" t="s">
        <v>53</v>
      </c>
      <c r="B140" s="197"/>
      <c r="C140" s="197"/>
      <c r="D140" s="197" t="s">
        <v>51</v>
      </c>
      <c r="E140" s="197"/>
      <c r="F140" s="197" t="s">
        <v>54</v>
      </c>
      <c r="G140" s="197"/>
      <c r="H140" s="197"/>
      <c r="I140" s="198"/>
      <c r="J140" s="22"/>
      <c r="K140" s="22"/>
      <c r="L140" s="22"/>
      <c r="M140" s="22"/>
    </row>
    <row r="141" spans="1:9" ht="13.5" thickBot="1">
      <c r="A141" s="74" t="s">
        <v>14</v>
      </c>
      <c r="B141" s="96" t="s">
        <v>39</v>
      </c>
      <c r="C141" s="97" t="s">
        <v>38</v>
      </c>
      <c r="D141" s="96" t="s">
        <v>37</v>
      </c>
      <c r="E141" s="97" t="s">
        <v>36</v>
      </c>
      <c r="F141" s="98" t="s">
        <v>35</v>
      </c>
      <c r="G141" s="99" t="s">
        <v>34</v>
      </c>
      <c r="H141" s="98" t="s">
        <v>33</v>
      </c>
      <c r="I141" s="98" t="s">
        <v>32</v>
      </c>
    </row>
    <row r="142" spans="1:9" ht="12.75">
      <c r="A142" s="34" t="s">
        <v>45</v>
      </c>
      <c r="B142" s="51">
        <v>10731</v>
      </c>
      <c r="C142" s="55">
        <v>11302</v>
      </c>
      <c r="D142" s="51">
        <v>11390</v>
      </c>
      <c r="E142" s="55">
        <v>11603</v>
      </c>
      <c r="F142" s="57">
        <v>11491</v>
      </c>
      <c r="G142" s="58">
        <v>9891</v>
      </c>
      <c r="H142" s="57">
        <v>9667</v>
      </c>
      <c r="I142" s="57">
        <v>8758</v>
      </c>
    </row>
    <row r="143" spans="1:9" ht="12.75">
      <c r="A143" s="35" t="s">
        <v>46</v>
      </c>
      <c r="B143" s="52" t="s">
        <v>27</v>
      </c>
      <c r="C143" s="75">
        <f aca="true" t="shared" si="7" ref="C143:I143">+C142/B142-100%</f>
        <v>0.05321032522598079</v>
      </c>
      <c r="D143" s="76">
        <f t="shared" si="7"/>
        <v>0.0077862325252167075</v>
      </c>
      <c r="E143" s="75">
        <f t="shared" si="7"/>
        <v>0.018700614574187924</v>
      </c>
      <c r="F143" s="76">
        <f t="shared" si="7"/>
        <v>-0.009652676032060659</v>
      </c>
      <c r="G143" s="75">
        <f t="shared" si="7"/>
        <v>-0.13923940475154473</v>
      </c>
      <c r="H143" s="76">
        <f t="shared" si="7"/>
        <v>-0.02264685067232841</v>
      </c>
      <c r="I143" s="76">
        <f t="shared" si="7"/>
        <v>-0.09403124030205856</v>
      </c>
    </row>
    <row r="144" spans="1:9" ht="13.5" customHeight="1" thickBot="1">
      <c r="A144" s="36" t="s">
        <v>42</v>
      </c>
      <c r="B144" s="54">
        <f>+B142/(31+28+31+13)</f>
        <v>104.18446601941747</v>
      </c>
      <c r="C144" s="37">
        <f>+C142/(31+28+31+13)</f>
        <v>109.72815533980582</v>
      </c>
      <c r="D144" s="54">
        <f>+D142/(31+29+31+13)</f>
        <v>109.51923076923077</v>
      </c>
      <c r="E144" s="37">
        <f>+E142/(31+28+31+13)</f>
        <v>112.6504854368932</v>
      </c>
      <c r="F144" s="54">
        <f>+F142/(31+28+31+13)</f>
        <v>111.5631067961165</v>
      </c>
      <c r="G144" s="37">
        <f>+G142/COUNT('[1]Verano'!D6:D107)</f>
        <v>96.97058823529412</v>
      </c>
      <c r="H144" s="54">
        <f>+H142/COUNT('[1]Verano'!C6:C107)</f>
        <v>94.77450980392157</v>
      </c>
      <c r="I144" s="54">
        <f>+I142/COUNT('[1]Verano'!B6:B107)</f>
        <v>85.86274509803921</v>
      </c>
    </row>
    <row r="145" spans="1:13" ht="13.5" thickBot="1">
      <c r="A145" s="43"/>
      <c r="B145" s="44"/>
      <c r="C145" s="44"/>
      <c r="D145" s="44"/>
      <c r="E145" s="44"/>
      <c r="F145" s="44"/>
      <c r="G145" s="44"/>
      <c r="H145" s="44"/>
      <c r="I145" s="45"/>
      <c r="J145" s="22"/>
      <c r="K145" s="22"/>
      <c r="L145" s="22"/>
      <c r="M145" s="22"/>
    </row>
    <row r="146" spans="1:13" ht="13.5" thickBot="1">
      <c r="A146" s="196" t="s">
        <v>55</v>
      </c>
      <c r="B146" s="197"/>
      <c r="C146" s="197"/>
      <c r="D146" s="197" t="s">
        <v>51</v>
      </c>
      <c r="E146" s="197"/>
      <c r="F146" s="197" t="s">
        <v>56</v>
      </c>
      <c r="G146" s="197"/>
      <c r="H146" s="197"/>
      <c r="I146" s="198"/>
      <c r="J146" s="22"/>
      <c r="K146" s="22"/>
      <c r="L146" s="22"/>
      <c r="M146" s="22"/>
    </row>
    <row r="147" spans="1:9" ht="13.5" thickBot="1">
      <c r="A147" s="74" t="s">
        <v>14</v>
      </c>
      <c r="B147" s="96" t="s">
        <v>39</v>
      </c>
      <c r="C147" s="97" t="s">
        <v>38</v>
      </c>
      <c r="D147" s="96" t="s">
        <v>37</v>
      </c>
      <c r="E147" s="97" t="s">
        <v>36</v>
      </c>
      <c r="F147" s="98" t="s">
        <v>35</v>
      </c>
      <c r="G147" s="99" t="s">
        <v>34</v>
      </c>
      <c r="H147" s="98" t="s">
        <v>33</v>
      </c>
      <c r="I147" s="98" t="s">
        <v>32</v>
      </c>
    </row>
    <row r="148" spans="1:9" ht="12.75">
      <c r="A148" s="34" t="s">
        <v>45</v>
      </c>
      <c r="B148" s="51">
        <v>537</v>
      </c>
      <c r="C148" s="55">
        <v>600</v>
      </c>
      <c r="D148" s="51">
        <v>750</v>
      </c>
      <c r="E148" s="55">
        <v>1285</v>
      </c>
      <c r="F148" s="57">
        <v>1529</v>
      </c>
      <c r="G148" s="58">
        <v>1627</v>
      </c>
      <c r="H148" s="57">
        <v>1778</v>
      </c>
      <c r="I148" s="57">
        <v>1571</v>
      </c>
    </row>
    <row r="149" spans="1:9" ht="12.75">
      <c r="A149" s="35" t="s">
        <v>46</v>
      </c>
      <c r="B149" s="52" t="s">
        <v>27</v>
      </c>
      <c r="C149" s="75">
        <f aca="true" t="shared" si="8" ref="C149:I149">+C148/B148-100%</f>
        <v>0.11731843575418988</v>
      </c>
      <c r="D149" s="76">
        <f t="shared" si="8"/>
        <v>0.25</v>
      </c>
      <c r="E149" s="75">
        <f t="shared" si="8"/>
        <v>0.7133333333333334</v>
      </c>
      <c r="F149" s="76">
        <f t="shared" si="8"/>
        <v>0.18988326848249026</v>
      </c>
      <c r="G149" s="75">
        <f t="shared" si="8"/>
        <v>0.06409417920209282</v>
      </c>
      <c r="H149" s="76">
        <f t="shared" si="8"/>
        <v>0.09280885064535949</v>
      </c>
      <c r="I149" s="76">
        <f t="shared" si="8"/>
        <v>-0.1164229471316085</v>
      </c>
    </row>
    <row r="150" spans="1:9" ht="13.5" customHeight="1" thickBot="1">
      <c r="A150" s="36" t="s">
        <v>42</v>
      </c>
      <c r="B150" s="54">
        <f>+B148/(31+28+31+13)</f>
        <v>5.213592233009709</v>
      </c>
      <c r="C150" s="37">
        <f>+C148/(31+28+31+13)</f>
        <v>5.825242718446602</v>
      </c>
      <c r="D150" s="54">
        <f>+D148/(31+29+31+13)</f>
        <v>7.211538461538462</v>
      </c>
      <c r="E150" s="37">
        <f>+E148/(31+28+31+13)</f>
        <v>12.475728155339805</v>
      </c>
      <c r="F150" s="54">
        <f>+F148/(31+28+31+13)</f>
        <v>14.844660194174757</v>
      </c>
      <c r="G150" s="37">
        <f>+G148/COUNT('[1]Verano'!D6:D107)</f>
        <v>15.950980392156863</v>
      </c>
      <c r="H150" s="54">
        <f>+H148/COUNT('[1]Verano'!C6:C107)</f>
        <v>17.431372549019606</v>
      </c>
      <c r="I150" s="54">
        <f>+I148/COUNT('[1]Verano'!B6:B107)</f>
        <v>15.401960784313726</v>
      </c>
    </row>
    <row r="151" spans="1:13" ht="13.5" thickBot="1">
      <c r="A151" s="43"/>
      <c r="B151" s="44"/>
      <c r="C151" s="44"/>
      <c r="D151" s="44"/>
      <c r="E151" s="44"/>
      <c r="F151" s="44"/>
      <c r="G151" s="44"/>
      <c r="H151" s="44"/>
      <c r="I151" s="45"/>
      <c r="J151" s="22"/>
      <c r="K151" s="22"/>
      <c r="L151" s="22"/>
      <c r="M151" s="22"/>
    </row>
    <row r="152" spans="1:13" ht="13.5" thickBot="1">
      <c r="A152" s="196" t="s">
        <v>57</v>
      </c>
      <c r="B152" s="197"/>
      <c r="C152" s="197"/>
      <c r="D152" s="197" t="s">
        <v>51</v>
      </c>
      <c r="E152" s="197"/>
      <c r="F152" s="197" t="s">
        <v>58</v>
      </c>
      <c r="G152" s="197"/>
      <c r="H152" s="197"/>
      <c r="I152" s="198"/>
      <c r="J152" s="22"/>
      <c r="K152" s="22"/>
      <c r="L152" s="22"/>
      <c r="M152" s="22"/>
    </row>
    <row r="153" spans="1:9" ht="13.5" thickBot="1">
      <c r="A153" s="74" t="s">
        <v>14</v>
      </c>
      <c r="B153" s="96" t="s">
        <v>39</v>
      </c>
      <c r="C153" s="97" t="s">
        <v>38</v>
      </c>
      <c r="D153" s="96" t="s">
        <v>37</v>
      </c>
      <c r="E153" s="97" t="s">
        <v>36</v>
      </c>
      <c r="F153" s="98" t="s">
        <v>35</v>
      </c>
      <c r="G153" s="99" t="s">
        <v>34</v>
      </c>
      <c r="H153" s="98" t="s">
        <v>33</v>
      </c>
      <c r="I153" s="98" t="s">
        <v>32</v>
      </c>
    </row>
    <row r="154" spans="1:9" ht="12.75">
      <c r="A154" s="34" t="s">
        <v>45</v>
      </c>
      <c r="B154" s="51">
        <v>564</v>
      </c>
      <c r="C154" s="55">
        <v>952</v>
      </c>
      <c r="D154" s="51">
        <v>1045</v>
      </c>
      <c r="E154" s="55">
        <v>1263</v>
      </c>
      <c r="F154" s="57">
        <v>1113</v>
      </c>
      <c r="G154" s="58">
        <v>1226</v>
      </c>
      <c r="H154" s="57">
        <v>1034</v>
      </c>
      <c r="I154" s="57">
        <v>950</v>
      </c>
    </row>
    <row r="155" spans="1:9" ht="12.75">
      <c r="A155" s="35" t="s">
        <v>46</v>
      </c>
      <c r="B155" s="52" t="s">
        <v>27</v>
      </c>
      <c r="C155" s="75">
        <f aca="true" t="shared" si="9" ref="C155:I155">+C154/B154-100%</f>
        <v>0.6879432624113475</v>
      </c>
      <c r="D155" s="76">
        <f t="shared" si="9"/>
        <v>0.0976890756302522</v>
      </c>
      <c r="E155" s="75">
        <f t="shared" si="9"/>
        <v>0.20861244019138758</v>
      </c>
      <c r="F155" s="76">
        <f t="shared" si="9"/>
        <v>-0.11876484560570066</v>
      </c>
      <c r="G155" s="75">
        <f t="shared" si="9"/>
        <v>0.10152740341419597</v>
      </c>
      <c r="H155" s="76">
        <f t="shared" si="9"/>
        <v>-0.1566068515497553</v>
      </c>
      <c r="I155" s="76">
        <f t="shared" si="9"/>
        <v>-0.0812379110251451</v>
      </c>
    </row>
    <row r="156" spans="1:9" ht="13.5" customHeight="1" thickBot="1">
      <c r="A156" s="36" t="s">
        <v>42</v>
      </c>
      <c r="B156" s="54">
        <f>+B154/(31+28+31+13)</f>
        <v>5.475728155339806</v>
      </c>
      <c r="C156" s="37">
        <f>+C154/(31+28+31+13)</f>
        <v>9.242718446601941</v>
      </c>
      <c r="D156" s="54">
        <f>+D154/(31+29+31+13)</f>
        <v>10.048076923076923</v>
      </c>
      <c r="E156" s="37">
        <f>+E154/(31+28+31+13)</f>
        <v>12.262135922330097</v>
      </c>
      <c r="F156" s="54">
        <f>+F154/(31+28+31+13)</f>
        <v>10.805825242718447</v>
      </c>
      <c r="G156" s="37">
        <f>+G154/COUNT('[1]Verano'!D6:D107)</f>
        <v>12.019607843137255</v>
      </c>
      <c r="H156" s="54">
        <f>+H154/COUNT('[1]Verano'!C6:C107)</f>
        <v>10.137254901960784</v>
      </c>
      <c r="I156" s="54">
        <f>+I154/COUNT('[1]Verano'!B6:B107)</f>
        <v>9.313725490196079</v>
      </c>
    </row>
    <row r="157" spans="1:13" ht="13.5" thickBot="1">
      <c r="A157" s="43"/>
      <c r="B157" s="44"/>
      <c r="C157" s="44"/>
      <c r="D157" s="44"/>
      <c r="E157" s="44"/>
      <c r="F157" s="44"/>
      <c r="G157" s="44"/>
      <c r="H157" s="44"/>
      <c r="I157" s="45"/>
      <c r="J157" s="22"/>
      <c r="K157" s="22"/>
      <c r="L157" s="22"/>
      <c r="M157" s="22"/>
    </row>
    <row r="158" spans="1:13" ht="13.5" thickBot="1">
      <c r="A158" s="196" t="s">
        <v>59</v>
      </c>
      <c r="B158" s="197"/>
      <c r="C158" s="197"/>
      <c r="D158" s="197" t="s">
        <v>60</v>
      </c>
      <c r="E158" s="197"/>
      <c r="F158" s="197"/>
      <c r="G158" s="197"/>
      <c r="H158" s="197"/>
      <c r="I158" s="198"/>
      <c r="J158" s="22"/>
      <c r="K158" s="22"/>
      <c r="L158" s="22"/>
      <c r="M158" s="22"/>
    </row>
    <row r="159" spans="1:9" ht="13.5" thickBot="1">
      <c r="A159" s="74" t="s">
        <v>14</v>
      </c>
      <c r="B159" s="96" t="s">
        <v>39</v>
      </c>
      <c r="C159" s="97" t="s">
        <v>38</v>
      </c>
      <c r="D159" s="96" t="s">
        <v>37</v>
      </c>
      <c r="E159" s="97" t="s">
        <v>36</v>
      </c>
      <c r="F159" s="98" t="s">
        <v>35</v>
      </c>
      <c r="G159" s="99" t="s">
        <v>34</v>
      </c>
      <c r="H159" s="98" t="s">
        <v>33</v>
      </c>
      <c r="I159" s="98" t="s">
        <v>32</v>
      </c>
    </row>
    <row r="160" spans="1:9" ht="12.75">
      <c r="A160" s="34" t="s">
        <v>45</v>
      </c>
      <c r="B160" s="51">
        <f aca="true" t="shared" si="10" ref="B160:I160">+B118+B124+B130+B136+B142+B148+B154</f>
        <v>18754</v>
      </c>
      <c r="C160" s="55">
        <f t="shared" si="10"/>
        <v>21038</v>
      </c>
      <c r="D160" s="51">
        <f t="shared" si="10"/>
        <v>21464</v>
      </c>
      <c r="E160" s="55">
        <f t="shared" si="10"/>
        <v>21767</v>
      </c>
      <c r="F160" s="57">
        <f t="shared" si="10"/>
        <v>21919</v>
      </c>
      <c r="G160" s="58">
        <f t="shared" si="10"/>
        <v>20104</v>
      </c>
      <c r="H160" s="57">
        <f t="shared" si="10"/>
        <v>19787</v>
      </c>
      <c r="I160" s="57">
        <f t="shared" si="10"/>
        <v>18145</v>
      </c>
    </row>
    <row r="161" spans="1:9" ht="12.75">
      <c r="A161" s="35" t="s">
        <v>46</v>
      </c>
      <c r="B161" s="52" t="s">
        <v>27</v>
      </c>
      <c r="C161" s="75">
        <f aca="true" t="shared" si="11" ref="C161:I161">+C160/B160-100%</f>
        <v>0.12178735203156665</v>
      </c>
      <c r="D161" s="76">
        <f t="shared" si="11"/>
        <v>0.02024907310580848</v>
      </c>
      <c r="E161" s="75">
        <f t="shared" si="11"/>
        <v>0.014116660454714935</v>
      </c>
      <c r="F161" s="76">
        <f t="shared" si="11"/>
        <v>0.006983047732806558</v>
      </c>
      <c r="G161" s="75">
        <f t="shared" si="11"/>
        <v>-0.08280487248505863</v>
      </c>
      <c r="H161" s="76">
        <f t="shared" si="11"/>
        <v>-0.01576800636689213</v>
      </c>
      <c r="I161" s="76">
        <f t="shared" si="11"/>
        <v>-0.08298377722747263</v>
      </c>
    </row>
    <row r="162" spans="1:9" ht="13.5" customHeight="1" thickBot="1">
      <c r="A162" s="36" t="s">
        <v>42</v>
      </c>
      <c r="B162" s="54">
        <f>+B160/(31+28+31+13)</f>
        <v>182.07766990291262</v>
      </c>
      <c r="C162" s="37">
        <f>+C160/(31+28+31+13)</f>
        <v>204.25242718446603</v>
      </c>
      <c r="D162" s="54">
        <f>+D160/(31+29+31+13)</f>
        <v>206.3846153846154</v>
      </c>
      <c r="E162" s="37">
        <f>+E160/(31+28+31+13)</f>
        <v>211.33009708737865</v>
      </c>
      <c r="F162" s="54">
        <f>+F160/(31+28+31+13)</f>
        <v>212.80582524271844</v>
      </c>
      <c r="G162" s="37">
        <f>+G160/COUNT('[1]Verano'!D6:D107)</f>
        <v>197.09803921568627</v>
      </c>
      <c r="H162" s="54">
        <f>+H160/COUNT('[1]Verano'!C6:C107)</f>
        <v>193.99019607843138</v>
      </c>
      <c r="I162" s="54">
        <f>+I160/COUNT('[1]Verano'!B6:B107)</f>
        <v>177.8921568627451</v>
      </c>
    </row>
    <row r="163" spans="1:13" ht="13.5" thickBot="1">
      <c r="A163" s="43"/>
      <c r="B163" s="44"/>
      <c r="C163" s="44"/>
      <c r="D163" s="44"/>
      <c r="E163" s="44"/>
      <c r="F163" s="44"/>
      <c r="G163" s="44"/>
      <c r="H163" s="44"/>
      <c r="I163" s="45"/>
      <c r="J163" s="22"/>
      <c r="K163" s="22"/>
      <c r="L163" s="22"/>
      <c r="M163" s="22"/>
    </row>
    <row r="164" spans="1:13" ht="13.5" thickBot="1">
      <c r="A164" s="196" t="s">
        <v>61</v>
      </c>
      <c r="B164" s="197"/>
      <c r="C164" s="197"/>
      <c r="D164" s="197" t="s">
        <v>51</v>
      </c>
      <c r="E164" s="197"/>
      <c r="F164" s="197" t="s">
        <v>62</v>
      </c>
      <c r="G164" s="197"/>
      <c r="H164" s="197"/>
      <c r="I164" s="198"/>
      <c r="J164" s="22"/>
      <c r="K164" s="22"/>
      <c r="L164" s="22"/>
      <c r="M164" s="22"/>
    </row>
    <row r="165" spans="1:9" ht="13.5" thickBot="1">
      <c r="A165" s="74" t="s">
        <v>14</v>
      </c>
      <c r="B165" s="96" t="s">
        <v>39</v>
      </c>
      <c r="C165" s="97" t="s">
        <v>38</v>
      </c>
      <c r="D165" s="96" t="s">
        <v>37</v>
      </c>
      <c r="E165" s="97" t="s">
        <v>36</v>
      </c>
      <c r="F165" s="98" t="s">
        <v>35</v>
      </c>
      <c r="G165" s="99" t="s">
        <v>34</v>
      </c>
      <c r="H165" s="98" t="s">
        <v>33</v>
      </c>
      <c r="I165" s="98" t="s">
        <v>32</v>
      </c>
    </row>
    <row r="166" spans="1:9" ht="12.75">
      <c r="A166" s="34" t="s">
        <v>45</v>
      </c>
      <c r="B166" s="51">
        <v>25952</v>
      </c>
      <c r="C166" s="55">
        <v>28031</v>
      </c>
      <c r="D166" s="51">
        <v>28228</v>
      </c>
      <c r="E166" s="55">
        <v>27668</v>
      </c>
      <c r="F166" s="57">
        <v>27004</v>
      </c>
      <c r="G166" s="58">
        <v>25063</v>
      </c>
      <c r="H166" s="57">
        <v>25422</v>
      </c>
      <c r="I166" s="57">
        <v>23723</v>
      </c>
    </row>
    <row r="167" spans="1:9" ht="12.75">
      <c r="A167" s="35" t="s">
        <v>46</v>
      </c>
      <c r="B167" s="52" t="s">
        <v>27</v>
      </c>
      <c r="C167" s="75">
        <f aca="true" t="shared" si="12" ref="C167:I167">+C166/B166-100%</f>
        <v>0.0801094327990135</v>
      </c>
      <c r="D167" s="76">
        <f t="shared" si="12"/>
        <v>0.00702793335949492</v>
      </c>
      <c r="E167" s="75">
        <f t="shared" si="12"/>
        <v>-0.01983845826838604</v>
      </c>
      <c r="F167" s="76">
        <f t="shared" si="12"/>
        <v>-0.02399884342923231</v>
      </c>
      <c r="G167" s="75">
        <f t="shared" si="12"/>
        <v>-0.07187824026070211</v>
      </c>
      <c r="H167" s="76">
        <f t="shared" si="12"/>
        <v>0.014323903762518464</v>
      </c>
      <c r="I167" s="76">
        <f t="shared" si="12"/>
        <v>-0.06683187790103062</v>
      </c>
    </row>
    <row r="168" spans="1:9" ht="13.5" customHeight="1" thickBot="1">
      <c r="A168" s="36" t="s">
        <v>42</v>
      </c>
      <c r="B168" s="54">
        <f>+B166/(31+28+31+13)</f>
        <v>251.96116504854368</v>
      </c>
      <c r="C168" s="37">
        <f>+C166/(31+28+31+13)</f>
        <v>272.1456310679612</v>
      </c>
      <c r="D168" s="54">
        <f>+D166/(31+29+31+13)</f>
        <v>271.4230769230769</v>
      </c>
      <c r="E168" s="37">
        <f>+E166/(31+28+31+13)</f>
        <v>268.621359223301</v>
      </c>
      <c r="F168" s="54">
        <f>+F166/(31+28+31+13)</f>
        <v>262.1747572815534</v>
      </c>
      <c r="G168" s="37">
        <f>+G166/COUNT('[1]Verano'!D6:D107)</f>
        <v>245.7156862745098</v>
      </c>
      <c r="H168" s="54">
        <f>+H166/COUNT('[1]Verano'!C6:C107)</f>
        <v>249.23529411764707</v>
      </c>
      <c r="I168" s="54">
        <f>+I166/COUNT('[1]Verano'!B6:B107)</f>
        <v>232.57843137254903</v>
      </c>
    </row>
    <row r="169" spans="1:13" ht="12.75">
      <c r="A169" s="16" t="s">
        <v>22</v>
      </c>
      <c r="B169" s="13"/>
      <c r="C169" s="22"/>
      <c r="D169" s="22"/>
      <c r="E169" s="22"/>
      <c r="F169" s="22"/>
      <c r="G169" s="22"/>
      <c r="H169" s="22"/>
      <c r="I169" s="22"/>
      <c r="J169" s="22"/>
      <c r="K169" s="22"/>
      <c r="L169" s="22"/>
      <c r="M169" s="22"/>
    </row>
    <row r="170" spans="1:13" ht="26.25" customHeight="1">
      <c r="A170" s="199" t="s">
        <v>63</v>
      </c>
      <c r="B170" s="199"/>
      <c r="C170" s="199"/>
      <c r="D170" s="199"/>
      <c r="E170" s="199"/>
      <c r="F170" s="199"/>
      <c r="G170" s="199"/>
      <c r="H170" s="199"/>
      <c r="I170" s="199"/>
      <c r="J170" s="22"/>
      <c r="K170" s="22"/>
      <c r="L170" s="22"/>
      <c r="M170" s="22"/>
    </row>
    <row r="171" spans="1:13" ht="12.75">
      <c r="A171" s="22"/>
      <c r="B171" s="22"/>
      <c r="C171" s="22"/>
      <c r="D171" s="22"/>
      <c r="E171" s="22"/>
      <c r="F171" s="22"/>
      <c r="G171" s="22"/>
      <c r="H171" s="22"/>
      <c r="I171" s="22"/>
      <c r="J171" s="22"/>
      <c r="K171" s="22"/>
      <c r="L171" s="22"/>
      <c r="M171" s="22"/>
    </row>
    <row r="172" spans="1:13" ht="12.75">
      <c r="A172" s="22"/>
      <c r="B172" s="22"/>
      <c r="C172" s="22"/>
      <c r="D172" s="22"/>
      <c r="E172" s="22"/>
      <c r="F172" s="22"/>
      <c r="G172" s="22"/>
      <c r="H172" s="22"/>
      <c r="I172" s="22"/>
      <c r="J172" s="22"/>
      <c r="K172" s="22"/>
      <c r="L172" s="22"/>
      <c r="M172" s="22"/>
    </row>
    <row r="173" spans="1:13" ht="12.75">
      <c r="A173" s="22"/>
      <c r="B173" s="22"/>
      <c r="C173" s="22"/>
      <c r="D173" s="22"/>
      <c r="E173" s="22"/>
      <c r="F173" s="22"/>
      <c r="G173" s="22"/>
      <c r="H173" s="22"/>
      <c r="I173" s="22"/>
      <c r="J173" s="22"/>
      <c r="K173" s="22"/>
      <c r="L173" s="22"/>
      <c r="M173" s="22"/>
    </row>
    <row r="174" spans="1:13" ht="12.75">
      <c r="A174" s="22"/>
      <c r="B174" s="22"/>
      <c r="C174" s="22"/>
      <c r="D174" s="22"/>
      <c r="E174" s="22"/>
      <c r="F174" s="22"/>
      <c r="G174" s="22"/>
      <c r="H174" s="22"/>
      <c r="I174" s="22"/>
      <c r="J174" s="22"/>
      <c r="K174" s="22"/>
      <c r="L174" s="22"/>
      <c r="M174" s="22"/>
    </row>
    <row r="175" spans="1:13" ht="12.75">
      <c r="A175" s="22"/>
      <c r="B175" s="22"/>
      <c r="C175" s="22"/>
      <c r="D175" s="22"/>
      <c r="E175" s="22"/>
      <c r="F175" s="22"/>
      <c r="G175" s="22"/>
      <c r="H175" s="22"/>
      <c r="I175" s="22"/>
      <c r="J175" s="22"/>
      <c r="K175" s="22"/>
      <c r="L175" s="22"/>
      <c r="M175" s="22"/>
    </row>
    <row r="176" spans="1:13" ht="12.75">
      <c r="A176" s="22"/>
      <c r="B176" s="22"/>
      <c r="C176" s="22"/>
      <c r="D176" s="22"/>
      <c r="E176" s="22"/>
      <c r="F176" s="22"/>
      <c r="G176" s="22"/>
      <c r="H176" s="22"/>
      <c r="I176" s="22"/>
      <c r="J176" s="22"/>
      <c r="K176" s="22"/>
      <c r="L176" s="22"/>
      <c r="M176" s="22"/>
    </row>
    <row r="177" spans="1:13" ht="12.75">
      <c r="A177" s="22"/>
      <c r="B177" s="22"/>
      <c r="C177" s="22"/>
      <c r="D177" s="22"/>
      <c r="E177" s="22"/>
      <c r="F177" s="22"/>
      <c r="G177" s="22"/>
      <c r="H177" s="22"/>
      <c r="I177" s="22"/>
      <c r="J177" s="22"/>
      <c r="K177" s="22"/>
      <c r="L177" s="22"/>
      <c r="M177" s="22"/>
    </row>
    <row r="178" spans="1:13" ht="12.75">
      <c r="A178" s="22"/>
      <c r="B178" s="22"/>
      <c r="C178" s="22"/>
      <c r="D178" s="22"/>
      <c r="E178" s="22"/>
      <c r="F178" s="22"/>
      <c r="G178" s="22"/>
      <c r="H178" s="22"/>
      <c r="I178" s="22"/>
      <c r="J178" s="22"/>
      <c r="K178" s="22"/>
      <c r="L178" s="22"/>
      <c r="M178" s="22"/>
    </row>
    <row r="179" spans="1:13" ht="12.75">
      <c r="A179" s="22"/>
      <c r="B179" s="22"/>
      <c r="C179" s="22"/>
      <c r="D179" s="22"/>
      <c r="E179" s="22"/>
      <c r="F179" s="22"/>
      <c r="G179" s="22"/>
      <c r="H179" s="22"/>
      <c r="I179" s="22"/>
      <c r="J179" s="22"/>
      <c r="K179" s="22"/>
      <c r="L179" s="22"/>
      <c r="M179" s="22"/>
    </row>
    <row r="180" spans="1:13" ht="12.75">
      <c r="A180" s="22"/>
      <c r="B180" s="22"/>
      <c r="C180" s="22"/>
      <c r="D180" s="22"/>
      <c r="E180" s="22"/>
      <c r="F180" s="22"/>
      <c r="G180" s="22"/>
      <c r="H180" s="22"/>
      <c r="I180" s="22"/>
      <c r="J180" s="22"/>
      <c r="K180" s="22"/>
      <c r="L180" s="22"/>
      <c r="M180" s="22"/>
    </row>
    <row r="181" spans="1:13" ht="12.75">
      <c r="A181" s="22"/>
      <c r="B181" s="22"/>
      <c r="C181" s="22"/>
      <c r="D181" s="22"/>
      <c r="E181" s="22"/>
      <c r="F181" s="22"/>
      <c r="G181" s="22"/>
      <c r="H181" s="22"/>
      <c r="I181" s="22"/>
      <c r="J181" s="22"/>
      <c r="K181" s="22"/>
      <c r="L181" s="22"/>
      <c r="M181" s="22"/>
    </row>
    <row r="182" spans="1:13" ht="12.75">
      <c r="A182" s="22"/>
      <c r="B182" s="22"/>
      <c r="C182" s="22"/>
      <c r="D182" s="22"/>
      <c r="E182" s="22"/>
      <c r="F182" s="22"/>
      <c r="G182" s="22"/>
      <c r="H182" s="22"/>
      <c r="I182" s="22"/>
      <c r="J182" s="22"/>
      <c r="K182" s="22"/>
      <c r="L182" s="22"/>
      <c r="M182" s="22"/>
    </row>
    <row r="183" spans="1:13" ht="12.75">
      <c r="A183" s="22"/>
      <c r="B183" s="22"/>
      <c r="C183" s="22"/>
      <c r="D183" s="22"/>
      <c r="E183" s="22"/>
      <c r="F183" s="22"/>
      <c r="G183" s="22"/>
      <c r="H183" s="22"/>
      <c r="I183" s="22"/>
      <c r="J183" s="22"/>
      <c r="K183" s="22"/>
      <c r="L183" s="22"/>
      <c r="M183" s="22"/>
    </row>
    <row r="184" spans="1:13" ht="12.75">
      <c r="A184" s="22"/>
      <c r="B184" s="22"/>
      <c r="C184" s="22"/>
      <c r="D184" s="22"/>
      <c r="E184" s="22"/>
      <c r="F184" s="22"/>
      <c r="G184" s="22"/>
      <c r="H184" s="22"/>
      <c r="I184" s="22"/>
      <c r="J184" s="22"/>
      <c r="K184" s="22"/>
      <c r="L184" s="22"/>
      <c r="M184" s="22"/>
    </row>
    <row r="185" spans="1:13" ht="12.75">
      <c r="A185" s="22"/>
      <c r="B185" s="22"/>
      <c r="C185" s="22"/>
      <c r="D185" s="22"/>
      <c r="E185" s="22"/>
      <c r="F185" s="22"/>
      <c r="G185" s="22"/>
      <c r="H185" s="22"/>
      <c r="I185" s="22"/>
      <c r="J185" s="22"/>
      <c r="K185" s="22"/>
      <c r="L185" s="22"/>
      <c r="M185" s="22"/>
    </row>
    <row r="186" spans="1:13" ht="12.75">
      <c r="A186" s="22"/>
      <c r="B186" s="22"/>
      <c r="C186" s="22"/>
      <c r="D186" s="22"/>
      <c r="E186" s="22"/>
      <c r="F186" s="22"/>
      <c r="G186" s="22"/>
      <c r="H186" s="22"/>
      <c r="I186" s="22"/>
      <c r="J186" s="22"/>
      <c r="K186" s="22"/>
      <c r="L186" s="22"/>
      <c r="M186" s="22"/>
    </row>
    <row r="187" spans="1:13" ht="12.75">
      <c r="A187" s="22"/>
      <c r="B187" s="22"/>
      <c r="C187" s="22"/>
      <c r="D187" s="22"/>
      <c r="E187" s="22"/>
      <c r="F187" s="22"/>
      <c r="G187" s="22"/>
      <c r="H187" s="22"/>
      <c r="I187" s="22"/>
      <c r="J187" s="22"/>
      <c r="K187" s="22"/>
      <c r="L187" s="22"/>
      <c r="M187" s="22"/>
    </row>
    <row r="188" spans="1:13" ht="12.75">
      <c r="A188" s="22"/>
      <c r="B188" s="22"/>
      <c r="C188" s="22"/>
      <c r="D188" s="22"/>
      <c r="E188" s="22"/>
      <c r="F188" s="22"/>
      <c r="G188" s="22"/>
      <c r="H188" s="22"/>
      <c r="I188" s="22"/>
      <c r="J188" s="22"/>
      <c r="K188" s="22"/>
      <c r="L188" s="22"/>
      <c r="M188" s="22"/>
    </row>
    <row r="189" spans="1:13" ht="12.75">
      <c r="A189" s="22"/>
      <c r="B189" s="22"/>
      <c r="C189" s="22"/>
      <c r="D189" s="22"/>
      <c r="E189" s="22"/>
      <c r="F189" s="22"/>
      <c r="G189" s="22"/>
      <c r="H189" s="22"/>
      <c r="I189" s="22"/>
      <c r="J189" s="22"/>
      <c r="K189" s="22"/>
      <c r="L189" s="22"/>
      <c r="M189" s="22"/>
    </row>
    <row r="190" spans="1:13" ht="12.75">
      <c r="A190" s="22"/>
      <c r="B190" s="22"/>
      <c r="C190" s="22"/>
      <c r="D190" s="22"/>
      <c r="E190" s="22"/>
      <c r="F190" s="22"/>
      <c r="G190" s="22"/>
      <c r="H190" s="22"/>
      <c r="I190" s="22"/>
      <c r="J190" s="22"/>
      <c r="K190" s="22"/>
      <c r="L190" s="22"/>
      <c r="M190" s="22"/>
    </row>
    <row r="191" spans="1:13" ht="12.75">
      <c r="A191" s="22"/>
      <c r="B191" s="22"/>
      <c r="C191" s="22"/>
      <c r="D191" s="22"/>
      <c r="E191" s="22"/>
      <c r="F191" s="22"/>
      <c r="G191" s="22"/>
      <c r="H191" s="22"/>
      <c r="I191" s="22"/>
      <c r="J191" s="22"/>
      <c r="K191" s="22"/>
      <c r="L191" s="22"/>
      <c r="M191" s="22"/>
    </row>
    <row r="192" spans="1:13" ht="12.75">
      <c r="A192" s="22"/>
      <c r="B192" s="22"/>
      <c r="C192" s="22"/>
      <c r="D192" s="22"/>
      <c r="E192" s="22"/>
      <c r="F192" s="22"/>
      <c r="G192" s="22"/>
      <c r="H192" s="22"/>
      <c r="I192" s="22"/>
      <c r="J192" s="22"/>
      <c r="K192" s="22"/>
      <c r="L192" s="22"/>
      <c r="M192" s="22"/>
    </row>
  </sheetData>
  <sheetProtection/>
  <mergeCells count="12">
    <mergeCell ref="A134:I134"/>
    <mergeCell ref="A140:I140"/>
    <mergeCell ref="A146:I146"/>
    <mergeCell ref="A152:I152"/>
    <mergeCell ref="A158:I158"/>
    <mergeCell ref="A164:I164"/>
    <mergeCell ref="A170:I170"/>
    <mergeCell ref="A4:A5"/>
    <mergeCell ref="B4:I4"/>
    <mergeCell ref="A116:I116"/>
    <mergeCell ref="A122:I122"/>
    <mergeCell ref="A128:I128"/>
  </mergeCells>
  <printOptions horizontalCentered="1"/>
  <pageMargins left="0.15748031496062992" right="0.15748031496062992" top="0.2362204724409449" bottom="0.1968503937007874" header="0.5118110236220472" footer="0.5118110236220472"/>
  <pageSetup fitToHeight="2" fitToWidth="1" horizontalDpi="300" verticalDpi="300" orientation="portrait" paperSize="9" scale="75" r:id="rId1"/>
  <ignoredErrors>
    <ignoredError sqref="B110:E110 F110:G110" formulaRange="1"/>
    <ignoredError sqref="D120 D126 D132 D138 D144 D150 D156 D162 D168" formula="1"/>
  </ignoredErrors>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L58"/>
  <sheetViews>
    <sheetView showGridLines="0" zoomScale="90" zoomScaleNormal="90" zoomScalePageLayoutView="0" workbookViewId="0" topLeftCell="A13">
      <selection activeCell="A1" sqref="A1"/>
    </sheetView>
  </sheetViews>
  <sheetFormatPr defaultColWidth="11.421875" defaultRowHeight="12.75"/>
  <cols>
    <col min="1" max="1" width="14.7109375" style="78" customWidth="1"/>
    <col min="2" max="3" width="10.7109375" style="78" customWidth="1"/>
    <col min="4" max="8" width="10.7109375" style="77" customWidth="1"/>
    <col min="9" max="9" width="11.421875" style="42" customWidth="1"/>
    <col min="10" max="16384" width="11.421875" style="77" customWidth="1"/>
  </cols>
  <sheetData>
    <row r="1" spans="1:10" ht="15.75">
      <c r="A1" s="32" t="s">
        <v>66</v>
      </c>
      <c r="D1" s="79"/>
      <c r="E1" s="79"/>
      <c r="F1" s="79"/>
      <c r="G1" s="79"/>
      <c r="H1" s="79"/>
      <c r="I1" s="41"/>
      <c r="J1" s="79"/>
    </row>
    <row r="2" spans="1:10" ht="15.75">
      <c r="A2" s="33" t="s">
        <v>65</v>
      </c>
      <c r="D2" s="79"/>
      <c r="E2" s="79"/>
      <c r="F2" s="79"/>
      <c r="G2" s="79"/>
      <c r="H2" s="79"/>
      <c r="I2" s="41"/>
      <c r="J2" s="79"/>
    </row>
    <row r="3" spans="1:10" ht="16.5" thickBot="1">
      <c r="A3" s="33" t="s">
        <v>26</v>
      </c>
      <c r="D3" s="79"/>
      <c r="E3" s="79"/>
      <c r="F3" s="79"/>
      <c r="G3" s="79"/>
      <c r="H3" s="79"/>
      <c r="I3" s="41"/>
      <c r="J3" s="79"/>
    </row>
    <row r="4" spans="1:10" ht="13.5" thickBot="1">
      <c r="A4" s="196" t="s">
        <v>44</v>
      </c>
      <c r="B4" s="197"/>
      <c r="C4" s="197"/>
      <c r="D4" s="197"/>
      <c r="E4" s="197"/>
      <c r="F4" s="197"/>
      <c r="G4" s="197"/>
      <c r="H4" s="198"/>
      <c r="I4" s="90"/>
      <c r="J4" s="79"/>
    </row>
    <row r="5" spans="1:8" ht="13.5" thickBot="1">
      <c r="A5" s="93" t="s">
        <v>12</v>
      </c>
      <c r="B5" s="100">
        <v>2007</v>
      </c>
      <c r="C5" s="101">
        <v>2008</v>
      </c>
      <c r="D5" s="100">
        <v>2009</v>
      </c>
      <c r="E5" s="101">
        <v>2010</v>
      </c>
      <c r="F5" s="100">
        <v>2011</v>
      </c>
      <c r="G5" s="101">
        <v>2012</v>
      </c>
      <c r="H5" s="100">
        <v>2013</v>
      </c>
    </row>
    <row r="6" spans="1:8" ht="12.75">
      <c r="A6" s="85" t="s">
        <v>40</v>
      </c>
      <c r="B6" s="91">
        <v>13020</v>
      </c>
      <c r="C6" s="84">
        <v>12530</v>
      </c>
      <c r="D6" s="91">
        <v>11576</v>
      </c>
      <c r="E6" s="84">
        <v>11549</v>
      </c>
      <c r="F6" s="91">
        <v>11287</v>
      </c>
      <c r="G6" s="84">
        <v>10677</v>
      </c>
      <c r="H6" s="91">
        <v>10054</v>
      </c>
    </row>
    <row r="7" spans="1:8" ht="13.5" thickBot="1">
      <c r="A7" s="83" t="s">
        <v>42</v>
      </c>
      <c r="B7" s="54">
        <f aca="true" t="shared" si="0" ref="B7:H7">+B6/365</f>
        <v>35.67123287671233</v>
      </c>
      <c r="C7" s="37">
        <f t="shared" si="0"/>
        <v>34.32876712328767</v>
      </c>
      <c r="D7" s="54">
        <f t="shared" si="0"/>
        <v>31.715068493150685</v>
      </c>
      <c r="E7" s="37">
        <f t="shared" si="0"/>
        <v>31.64109589041096</v>
      </c>
      <c r="F7" s="54">
        <f t="shared" si="0"/>
        <v>30.923287671232877</v>
      </c>
      <c r="G7" s="82">
        <f t="shared" si="0"/>
        <v>29.252054794520546</v>
      </c>
      <c r="H7" s="92">
        <f t="shared" si="0"/>
        <v>27.545205479452054</v>
      </c>
    </row>
    <row r="8" spans="1:10" ht="9.75" customHeight="1" thickBot="1">
      <c r="A8" s="87"/>
      <c r="B8" s="87"/>
      <c r="C8" s="87"/>
      <c r="D8" s="86"/>
      <c r="E8" s="86"/>
      <c r="F8" s="86"/>
      <c r="G8" s="86"/>
      <c r="H8" s="86"/>
      <c r="I8" s="41"/>
      <c r="J8" s="79"/>
    </row>
    <row r="9" spans="1:10" ht="13.5" thickBot="1">
      <c r="A9" s="196" t="s">
        <v>47</v>
      </c>
      <c r="B9" s="197"/>
      <c r="C9" s="197"/>
      <c r="D9" s="197"/>
      <c r="E9" s="197"/>
      <c r="F9" s="197"/>
      <c r="G9" s="197"/>
      <c r="H9" s="198"/>
      <c r="I9" s="89"/>
      <c r="J9" s="79"/>
    </row>
    <row r="10" spans="1:8" ht="13.5" thickBot="1">
      <c r="A10" s="93" t="s">
        <v>12</v>
      </c>
      <c r="B10" s="100">
        <v>2007</v>
      </c>
      <c r="C10" s="101">
        <v>2008</v>
      </c>
      <c r="D10" s="100">
        <v>2009</v>
      </c>
      <c r="E10" s="101">
        <v>2010</v>
      </c>
      <c r="F10" s="100">
        <v>2011</v>
      </c>
      <c r="G10" s="101">
        <v>2012</v>
      </c>
      <c r="H10" s="100">
        <v>2013</v>
      </c>
    </row>
    <row r="11" spans="1:8" ht="12.75">
      <c r="A11" s="85" t="s">
        <v>40</v>
      </c>
      <c r="B11" s="91">
        <v>1258</v>
      </c>
      <c r="C11" s="84">
        <v>1178</v>
      </c>
      <c r="D11" s="91">
        <v>1370</v>
      </c>
      <c r="E11" s="84">
        <v>1260</v>
      </c>
      <c r="F11" s="91">
        <v>1246</v>
      </c>
      <c r="G11" s="84">
        <v>992</v>
      </c>
      <c r="H11" s="91">
        <v>1007</v>
      </c>
    </row>
    <row r="12" spans="1:8" ht="13.5" thickBot="1">
      <c r="A12" s="83" t="s">
        <v>42</v>
      </c>
      <c r="B12" s="54">
        <f aca="true" t="shared" si="1" ref="B12:H12">+B11/365</f>
        <v>3.4465753424657533</v>
      </c>
      <c r="C12" s="37">
        <f t="shared" si="1"/>
        <v>3.2273972602739724</v>
      </c>
      <c r="D12" s="54">
        <f t="shared" si="1"/>
        <v>3.7534246575342465</v>
      </c>
      <c r="E12" s="37">
        <f t="shared" si="1"/>
        <v>3.452054794520548</v>
      </c>
      <c r="F12" s="54">
        <f t="shared" si="1"/>
        <v>3.4136986301369863</v>
      </c>
      <c r="G12" s="82">
        <f t="shared" si="1"/>
        <v>2.717808219178082</v>
      </c>
      <c r="H12" s="92">
        <f t="shared" si="1"/>
        <v>2.758904109589041</v>
      </c>
    </row>
    <row r="13" spans="1:10" ht="9.75" customHeight="1" thickBot="1">
      <c r="A13" s="87"/>
      <c r="B13" s="87"/>
      <c r="C13" s="87"/>
      <c r="D13" s="86"/>
      <c r="E13" s="86"/>
      <c r="F13" s="86"/>
      <c r="G13" s="86"/>
      <c r="H13" s="86"/>
      <c r="I13" s="41"/>
      <c r="J13" s="79"/>
    </row>
    <row r="14" spans="1:10" ht="12.75" customHeight="1" thickBot="1">
      <c r="A14" s="196" t="s">
        <v>48</v>
      </c>
      <c r="B14" s="197"/>
      <c r="C14" s="197"/>
      <c r="D14" s="197"/>
      <c r="E14" s="197"/>
      <c r="F14" s="197"/>
      <c r="G14" s="197"/>
      <c r="H14" s="198"/>
      <c r="I14" s="89"/>
      <c r="J14" s="79"/>
    </row>
    <row r="15" spans="1:8" ht="13.5" thickBot="1">
      <c r="A15" s="93" t="s">
        <v>12</v>
      </c>
      <c r="B15" s="100">
        <v>2007</v>
      </c>
      <c r="C15" s="101">
        <v>2008</v>
      </c>
      <c r="D15" s="100">
        <v>2009</v>
      </c>
      <c r="E15" s="101">
        <v>2010</v>
      </c>
      <c r="F15" s="100">
        <f>+F10</f>
        <v>2011</v>
      </c>
      <c r="G15" s="101">
        <v>2012</v>
      </c>
      <c r="H15" s="100">
        <v>2013</v>
      </c>
    </row>
    <row r="16" spans="1:8" ht="12.75">
      <c r="A16" s="85" t="s">
        <v>40</v>
      </c>
      <c r="B16" s="91">
        <v>6183</v>
      </c>
      <c r="C16" s="84">
        <v>5507</v>
      </c>
      <c r="D16" s="91">
        <v>5362</v>
      </c>
      <c r="E16" s="84">
        <v>5325</v>
      </c>
      <c r="F16" s="91">
        <v>5056</v>
      </c>
      <c r="G16" s="84">
        <v>5238</v>
      </c>
      <c r="H16" s="91">
        <v>7333</v>
      </c>
    </row>
    <row r="17" spans="1:8" ht="13.5" thickBot="1">
      <c r="A17" s="83" t="s">
        <v>42</v>
      </c>
      <c r="B17" s="54">
        <f aca="true" t="shared" si="2" ref="B17:H17">+B16/365</f>
        <v>16.93972602739726</v>
      </c>
      <c r="C17" s="37">
        <f t="shared" si="2"/>
        <v>15.087671232876712</v>
      </c>
      <c r="D17" s="54">
        <f t="shared" si="2"/>
        <v>14.69041095890411</v>
      </c>
      <c r="E17" s="37">
        <f t="shared" si="2"/>
        <v>14.58904109589041</v>
      </c>
      <c r="F17" s="54">
        <f t="shared" si="2"/>
        <v>13.852054794520548</v>
      </c>
      <c r="G17" s="82">
        <f t="shared" si="2"/>
        <v>14.35068493150685</v>
      </c>
      <c r="H17" s="92">
        <f t="shared" si="2"/>
        <v>20.09041095890411</v>
      </c>
    </row>
    <row r="18" spans="1:10" ht="9.75" customHeight="1" thickBot="1">
      <c r="A18" s="87"/>
      <c r="B18" s="87"/>
      <c r="C18" s="87"/>
      <c r="D18" s="86"/>
      <c r="E18" s="86"/>
      <c r="F18" s="86"/>
      <c r="G18" s="86"/>
      <c r="H18" s="86"/>
      <c r="I18" s="41"/>
      <c r="J18" s="79"/>
    </row>
    <row r="19" spans="1:10" ht="13.5" thickBot="1">
      <c r="A19" s="196" t="s">
        <v>50</v>
      </c>
      <c r="B19" s="197"/>
      <c r="C19" s="197"/>
      <c r="D19" s="197" t="s">
        <v>51</v>
      </c>
      <c r="E19" s="197"/>
      <c r="F19" s="197" t="s">
        <v>52</v>
      </c>
      <c r="G19" s="197"/>
      <c r="H19" s="198"/>
      <c r="I19" s="89"/>
      <c r="J19" s="79"/>
    </row>
    <row r="20" spans="1:8" ht="13.5" thickBot="1">
      <c r="A20" s="93" t="s">
        <v>12</v>
      </c>
      <c r="B20" s="100">
        <v>2007</v>
      </c>
      <c r="C20" s="101">
        <v>2008</v>
      </c>
      <c r="D20" s="100">
        <v>2009</v>
      </c>
      <c r="E20" s="101">
        <v>2010</v>
      </c>
      <c r="F20" s="100">
        <f>+F15</f>
        <v>2011</v>
      </c>
      <c r="G20" s="101">
        <v>2012</v>
      </c>
      <c r="H20" s="100">
        <v>2013</v>
      </c>
    </row>
    <row r="21" spans="1:8" ht="12.75">
      <c r="A21" s="85" t="s">
        <v>40</v>
      </c>
      <c r="B21" s="91">
        <v>609</v>
      </c>
      <c r="C21" s="84">
        <v>709</v>
      </c>
      <c r="D21" s="91">
        <v>992</v>
      </c>
      <c r="E21" s="84">
        <v>877</v>
      </c>
      <c r="F21" s="91">
        <v>993</v>
      </c>
      <c r="G21" s="84">
        <v>980</v>
      </c>
      <c r="H21" s="91">
        <v>837</v>
      </c>
    </row>
    <row r="22" spans="1:8" ht="13.5" thickBot="1">
      <c r="A22" s="83" t="s">
        <v>42</v>
      </c>
      <c r="B22" s="54">
        <f aca="true" t="shared" si="3" ref="B22:H22">+B21/365</f>
        <v>1.6684931506849314</v>
      </c>
      <c r="C22" s="37">
        <f t="shared" si="3"/>
        <v>1.9424657534246574</v>
      </c>
      <c r="D22" s="54">
        <f t="shared" si="3"/>
        <v>2.717808219178082</v>
      </c>
      <c r="E22" s="37">
        <f t="shared" si="3"/>
        <v>2.4027397260273973</v>
      </c>
      <c r="F22" s="54">
        <f t="shared" si="3"/>
        <v>2.7205479452054795</v>
      </c>
      <c r="G22" s="82">
        <f t="shared" si="3"/>
        <v>2.684931506849315</v>
      </c>
      <c r="H22" s="92">
        <f t="shared" si="3"/>
        <v>2.293150684931507</v>
      </c>
    </row>
    <row r="23" spans="1:10" ht="9.75" customHeight="1" thickBot="1">
      <c r="A23" s="87"/>
      <c r="B23" s="87"/>
      <c r="C23" s="87"/>
      <c r="D23" s="86"/>
      <c r="E23" s="86"/>
      <c r="F23" s="86"/>
      <c r="G23" s="86"/>
      <c r="H23" s="86"/>
      <c r="I23" s="41"/>
      <c r="J23" s="79"/>
    </row>
    <row r="24" spans="1:10" ht="12.75" customHeight="1" thickBot="1">
      <c r="A24" s="196" t="s">
        <v>53</v>
      </c>
      <c r="B24" s="197"/>
      <c r="C24" s="197"/>
      <c r="D24" s="197" t="s">
        <v>51</v>
      </c>
      <c r="E24" s="197"/>
      <c r="F24" s="197" t="s">
        <v>54</v>
      </c>
      <c r="G24" s="197"/>
      <c r="H24" s="198"/>
      <c r="I24" s="89"/>
      <c r="J24" s="79"/>
    </row>
    <row r="25" spans="1:8" ht="13.5" thickBot="1">
      <c r="A25" s="93" t="s">
        <v>12</v>
      </c>
      <c r="B25" s="100">
        <v>2007</v>
      </c>
      <c r="C25" s="101">
        <v>2008</v>
      </c>
      <c r="D25" s="100">
        <v>2009</v>
      </c>
      <c r="E25" s="101">
        <v>2010</v>
      </c>
      <c r="F25" s="100">
        <v>2011</v>
      </c>
      <c r="G25" s="101">
        <v>2012</v>
      </c>
      <c r="H25" s="100">
        <v>2013</v>
      </c>
    </row>
    <row r="26" spans="1:8" ht="12.75">
      <c r="A26" s="85" t="s">
        <v>40</v>
      </c>
      <c r="B26" s="91">
        <v>39934</v>
      </c>
      <c r="C26" s="84">
        <v>38333</v>
      </c>
      <c r="D26" s="91">
        <v>39132</v>
      </c>
      <c r="E26" s="84">
        <v>37404</v>
      </c>
      <c r="F26" s="91">
        <v>34930</v>
      </c>
      <c r="G26" s="84">
        <v>31859</v>
      </c>
      <c r="H26" s="91">
        <v>28390</v>
      </c>
    </row>
    <row r="27" spans="1:8" ht="13.5" thickBot="1">
      <c r="A27" s="83" t="s">
        <v>42</v>
      </c>
      <c r="B27" s="54">
        <f aca="true" t="shared" si="4" ref="B27:H27">+B26/365</f>
        <v>109.40821917808219</v>
      </c>
      <c r="C27" s="37">
        <f t="shared" si="4"/>
        <v>105.02191780821917</v>
      </c>
      <c r="D27" s="54">
        <f t="shared" si="4"/>
        <v>107.21095890410959</v>
      </c>
      <c r="E27" s="37">
        <f t="shared" si="4"/>
        <v>102.47671232876712</v>
      </c>
      <c r="F27" s="54">
        <f t="shared" si="4"/>
        <v>95.6986301369863</v>
      </c>
      <c r="G27" s="82">
        <f t="shared" si="4"/>
        <v>87.28493150684932</v>
      </c>
      <c r="H27" s="92">
        <f t="shared" si="4"/>
        <v>77.78082191780823</v>
      </c>
    </row>
    <row r="28" spans="1:10" ht="9.75" customHeight="1" thickBot="1">
      <c r="A28" s="87"/>
      <c r="B28" s="87"/>
      <c r="C28" s="87"/>
      <c r="D28" s="86"/>
      <c r="E28" s="86"/>
      <c r="F28" s="86"/>
      <c r="G28" s="86"/>
      <c r="H28" s="86"/>
      <c r="I28" s="41"/>
      <c r="J28" s="79"/>
    </row>
    <row r="29" spans="1:10" ht="12.75" customHeight="1" thickBot="1">
      <c r="A29" s="196" t="s">
        <v>55</v>
      </c>
      <c r="B29" s="197"/>
      <c r="C29" s="197"/>
      <c r="D29" s="197" t="s">
        <v>51</v>
      </c>
      <c r="E29" s="197"/>
      <c r="F29" s="197" t="s">
        <v>56</v>
      </c>
      <c r="G29" s="197"/>
      <c r="H29" s="198"/>
      <c r="I29" s="89"/>
      <c r="J29" s="79"/>
    </row>
    <row r="30" spans="1:8" ht="13.5" thickBot="1">
      <c r="A30" s="93" t="s">
        <v>12</v>
      </c>
      <c r="B30" s="100">
        <v>2007</v>
      </c>
      <c r="C30" s="101">
        <v>2008</v>
      </c>
      <c r="D30" s="100">
        <v>2009</v>
      </c>
      <c r="E30" s="101">
        <v>2010</v>
      </c>
      <c r="F30" s="100">
        <v>2011</v>
      </c>
      <c r="G30" s="101">
        <v>2012</v>
      </c>
      <c r="H30" s="100">
        <v>2013</v>
      </c>
    </row>
    <row r="31" spans="1:8" s="88" customFormat="1" ht="12.75">
      <c r="A31" s="85" t="s">
        <v>40</v>
      </c>
      <c r="B31" s="91">
        <v>2175</v>
      </c>
      <c r="C31" s="84">
        <v>4037</v>
      </c>
      <c r="D31" s="91">
        <v>4802</v>
      </c>
      <c r="E31" s="84">
        <v>5739</v>
      </c>
      <c r="F31" s="91">
        <v>6213</v>
      </c>
      <c r="G31" s="84">
        <v>6083</v>
      </c>
      <c r="H31" s="91">
        <v>5162</v>
      </c>
    </row>
    <row r="32" spans="1:8" ht="13.5" thickBot="1">
      <c r="A32" s="83" t="s">
        <v>42</v>
      </c>
      <c r="B32" s="54">
        <f aca="true" t="shared" si="5" ref="B32:H32">+B31/365</f>
        <v>5.958904109589041</v>
      </c>
      <c r="C32" s="37">
        <f t="shared" si="5"/>
        <v>11.06027397260274</v>
      </c>
      <c r="D32" s="54">
        <f t="shared" si="5"/>
        <v>13.156164383561643</v>
      </c>
      <c r="E32" s="37">
        <f t="shared" si="5"/>
        <v>15.723287671232876</v>
      </c>
      <c r="F32" s="54">
        <f t="shared" si="5"/>
        <v>17.02191780821918</v>
      </c>
      <c r="G32" s="82">
        <f t="shared" si="5"/>
        <v>16.665753424657535</v>
      </c>
      <c r="H32" s="92">
        <f t="shared" si="5"/>
        <v>14.142465753424657</v>
      </c>
    </row>
    <row r="33" spans="1:10" ht="9.75" customHeight="1" thickBot="1">
      <c r="A33" s="87"/>
      <c r="B33" s="87"/>
      <c r="C33" s="87"/>
      <c r="D33" s="86"/>
      <c r="E33" s="86"/>
      <c r="F33" s="86"/>
      <c r="G33" s="86"/>
      <c r="H33" s="86"/>
      <c r="I33" s="41"/>
      <c r="J33" s="79"/>
    </row>
    <row r="34" spans="1:10" ht="13.5" thickBot="1">
      <c r="A34" s="196" t="s">
        <v>57</v>
      </c>
      <c r="B34" s="197"/>
      <c r="C34" s="197"/>
      <c r="D34" s="197" t="s">
        <v>51</v>
      </c>
      <c r="E34" s="197"/>
      <c r="F34" s="197" t="s">
        <v>58</v>
      </c>
      <c r="G34" s="197"/>
      <c r="H34" s="198"/>
      <c r="I34" s="89"/>
      <c r="J34" s="79"/>
    </row>
    <row r="35" spans="1:8" ht="13.5" thickBot="1">
      <c r="A35" s="93" t="s">
        <v>12</v>
      </c>
      <c r="B35" s="100">
        <v>2007</v>
      </c>
      <c r="C35" s="101">
        <v>2008</v>
      </c>
      <c r="D35" s="100">
        <v>2009</v>
      </c>
      <c r="E35" s="101">
        <v>2010</v>
      </c>
      <c r="F35" s="100">
        <f>+F30</f>
        <v>2011</v>
      </c>
      <c r="G35" s="101">
        <v>2012</v>
      </c>
      <c r="H35" s="100">
        <v>2013</v>
      </c>
    </row>
    <row r="36" spans="1:8" s="88" customFormat="1" ht="12.75">
      <c r="A36" s="85" t="s">
        <v>40</v>
      </c>
      <c r="B36" s="91">
        <v>3187</v>
      </c>
      <c r="C36" s="84">
        <v>3797</v>
      </c>
      <c r="D36" s="91">
        <v>4413</v>
      </c>
      <c r="E36" s="84">
        <v>3900</v>
      </c>
      <c r="F36" s="91">
        <v>3863</v>
      </c>
      <c r="G36" s="84">
        <v>3244</v>
      </c>
      <c r="H36" s="91">
        <v>2851</v>
      </c>
    </row>
    <row r="37" spans="1:8" ht="12" customHeight="1" thickBot="1">
      <c r="A37" s="83" t="s">
        <v>42</v>
      </c>
      <c r="B37" s="54">
        <f aca="true" t="shared" si="6" ref="B37:H37">+B36/365</f>
        <v>8.73150684931507</v>
      </c>
      <c r="C37" s="37">
        <f t="shared" si="6"/>
        <v>10.402739726027397</v>
      </c>
      <c r="D37" s="54">
        <f t="shared" si="6"/>
        <v>12.09041095890411</v>
      </c>
      <c r="E37" s="37">
        <f t="shared" si="6"/>
        <v>10.684931506849315</v>
      </c>
      <c r="F37" s="54">
        <f t="shared" si="6"/>
        <v>10.583561643835617</v>
      </c>
      <c r="G37" s="82">
        <f t="shared" si="6"/>
        <v>8.887671232876713</v>
      </c>
      <c r="H37" s="92">
        <f t="shared" si="6"/>
        <v>7.810958904109589</v>
      </c>
    </row>
    <row r="38" spans="1:10" ht="9.75" customHeight="1" thickBot="1">
      <c r="A38" s="87"/>
      <c r="B38" s="87"/>
      <c r="C38" s="87"/>
      <c r="D38" s="86"/>
      <c r="E38" s="86"/>
      <c r="F38" s="86"/>
      <c r="G38" s="86"/>
      <c r="H38" s="86"/>
      <c r="I38" s="41"/>
      <c r="J38" s="79"/>
    </row>
    <row r="39" spans="1:10" ht="12.75" customHeight="1" thickBot="1">
      <c r="A39" s="196" t="s">
        <v>61</v>
      </c>
      <c r="B39" s="206"/>
      <c r="C39" s="206"/>
      <c r="D39" s="206" t="s">
        <v>51</v>
      </c>
      <c r="E39" s="206"/>
      <c r="F39" s="206" t="s">
        <v>62</v>
      </c>
      <c r="G39" s="206"/>
      <c r="H39" s="207"/>
      <c r="I39" s="89"/>
      <c r="J39" s="79"/>
    </row>
    <row r="40" spans="1:8" ht="13.5" thickBot="1">
      <c r="A40" s="102" t="s">
        <v>12</v>
      </c>
      <c r="B40" s="100">
        <v>2007</v>
      </c>
      <c r="C40" s="101">
        <v>2008</v>
      </c>
      <c r="D40" s="100">
        <v>2009</v>
      </c>
      <c r="E40" s="101">
        <v>2010</v>
      </c>
      <c r="F40" s="100">
        <f>+F35</f>
        <v>2011</v>
      </c>
      <c r="G40" s="101">
        <v>2012</v>
      </c>
      <c r="H40" s="100">
        <v>2013</v>
      </c>
    </row>
    <row r="41" spans="1:8" s="88" customFormat="1" ht="12.75">
      <c r="A41" s="85" t="s">
        <v>40</v>
      </c>
      <c r="B41" s="91">
        <v>99487</v>
      </c>
      <c r="C41" s="84">
        <v>97458</v>
      </c>
      <c r="D41" s="91">
        <v>95889</v>
      </c>
      <c r="E41" s="84">
        <v>92295</v>
      </c>
      <c r="F41" s="91">
        <v>90463</v>
      </c>
      <c r="G41" s="84">
        <v>86773</v>
      </c>
      <c r="H41" s="91">
        <v>80728</v>
      </c>
    </row>
    <row r="42" spans="1:8" ht="13.5" thickBot="1">
      <c r="A42" s="83" t="s">
        <v>42</v>
      </c>
      <c r="B42" s="54">
        <f aca="true" t="shared" si="7" ref="B42:H42">+B41/365</f>
        <v>272.5671232876712</v>
      </c>
      <c r="C42" s="37">
        <f t="shared" si="7"/>
        <v>267.0082191780822</v>
      </c>
      <c r="D42" s="54">
        <f t="shared" si="7"/>
        <v>262.7095890410959</v>
      </c>
      <c r="E42" s="37">
        <f t="shared" si="7"/>
        <v>252.86301369863014</v>
      </c>
      <c r="F42" s="54">
        <f t="shared" si="7"/>
        <v>247.84383561643835</v>
      </c>
      <c r="G42" s="82">
        <f t="shared" si="7"/>
        <v>237.73424657534247</v>
      </c>
      <c r="H42" s="92">
        <f t="shared" si="7"/>
        <v>221.17260273972602</v>
      </c>
    </row>
    <row r="43" spans="1:10" ht="9.75" customHeight="1" thickBot="1">
      <c r="A43" s="87"/>
      <c r="B43" s="87"/>
      <c r="C43" s="87"/>
      <c r="D43" s="86"/>
      <c r="E43" s="86"/>
      <c r="F43" s="86"/>
      <c r="G43" s="86"/>
      <c r="H43" s="86"/>
      <c r="I43" s="41"/>
      <c r="J43" s="79"/>
    </row>
    <row r="44" spans="1:10" ht="13.5" thickBot="1">
      <c r="A44" s="196" t="s">
        <v>64</v>
      </c>
      <c r="B44" s="197"/>
      <c r="C44" s="197"/>
      <c r="D44" s="197"/>
      <c r="E44" s="197"/>
      <c r="F44" s="197"/>
      <c r="G44" s="197"/>
      <c r="H44" s="198"/>
      <c r="I44" s="41"/>
      <c r="J44" s="79"/>
    </row>
    <row r="45" spans="1:8" ht="13.5" thickBot="1">
      <c r="A45" s="93" t="s">
        <v>12</v>
      </c>
      <c r="B45" s="100">
        <v>2007</v>
      </c>
      <c r="C45" s="101">
        <v>2008</v>
      </c>
      <c r="D45" s="100">
        <v>2009</v>
      </c>
      <c r="E45" s="101">
        <v>2010</v>
      </c>
      <c r="F45" s="100">
        <f>+F40</f>
        <v>2011</v>
      </c>
      <c r="G45" s="101">
        <v>2012</v>
      </c>
      <c r="H45" s="100">
        <v>2013</v>
      </c>
    </row>
    <row r="46" spans="1:8" s="88" customFormat="1" ht="12.75">
      <c r="A46" s="85" t="s">
        <v>40</v>
      </c>
      <c r="B46" s="91">
        <v>50257</v>
      </c>
      <c r="C46" s="84">
        <v>55552</v>
      </c>
      <c r="D46" s="91">
        <v>55339</v>
      </c>
      <c r="E46" s="84">
        <v>52114</v>
      </c>
      <c r="F46" s="91">
        <v>50778</v>
      </c>
      <c r="G46" s="84">
        <v>49933</v>
      </c>
      <c r="H46" s="91">
        <v>47548</v>
      </c>
    </row>
    <row r="47" spans="1:8" ht="13.5" thickBot="1">
      <c r="A47" s="83" t="s">
        <v>42</v>
      </c>
      <c r="B47" s="54">
        <f aca="true" t="shared" si="8" ref="B47:H47">+B46/365</f>
        <v>137.6904109589041</v>
      </c>
      <c r="C47" s="37">
        <f t="shared" si="8"/>
        <v>152.1972602739726</v>
      </c>
      <c r="D47" s="54">
        <f t="shared" si="8"/>
        <v>151.61369863013698</v>
      </c>
      <c r="E47" s="37">
        <f t="shared" si="8"/>
        <v>142.7780821917808</v>
      </c>
      <c r="F47" s="54">
        <f t="shared" si="8"/>
        <v>139.11780821917807</v>
      </c>
      <c r="G47" s="82">
        <f t="shared" si="8"/>
        <v>136.8027397260274</v>
      </c>
      <c r="H47" s="92">
        <f t="shared" si="8"/>
        <v>130.26849315068492</v>
      </c>
    </row>
    <row r="48" spans="1:10" ht="9.75" customHeight="1" thickBot="1">
      <c r="A48" s="87"/>
      <c r="B48" s="87"/>
      <c r="C48" s="87"/>
      <c r="D48" s="86"/>
      <c r="E48" s="86"/>
      <c r="F48" s="86"/>
      <c r="G48" s="86"/>
      <c r="H48" s="86"/>
      <c r="I48" s="41"/>
      <c r="J48" s="79"/>
    </row>
    <row r="49" spans="1:10" ht="13.5" thickBot="1">
      <c r="A49" s="196" t="s">
        <v>40</v>
      </c>
      <c r="B49" s="197"/>
      <c r="C49" s="197"/>
      <c r="D49" s="197"/>
      <c r="E49" s="197"/>
      <c r="F49" s="197"/>
      <c r="G49" s="197"/>
      <c r="H49" s="198"/>
      <c r="I49" s="41"/>
      <c r="J49" s="79"/>
    </row>
    <row r="50" spans="1:8" ht="13.5" thickBot="1">
      <c r="A50" s="93" t="s">
        <v>12</v>
      </c>
      <c r="B50" s="100">
        <v>2007</v>
      </c>
      <c r="C50" s="101">
        <v>2008</v>
      </c>
      <c r="D50" s="100">
        <v>2009</v>
      </c>
      <c r="E50" s="101">
        <v>2010</v>
      </c>
      <c r="F50" s="100">
        <v>2011</v>
      </c>
      <c r="G50" s="101">
        <v>2012</v>
      </c>
      <c r="H50" s="100">
        <v>2013</v>
      </c>
    </row>
    <row r="51" spans="1:8" ht="12.75">
      <c r="A51" s="85" t="s">
        <v>40</v>
      </c>
      <c r="B51" s="91">
        <f aca="true" t="shared" si="9" ref="B51:H51">+B6+B11+B16+B21+B26+B31+B36+B41+B46</f>
        <v>216110</v>
      </c>
      <c r="C51" s="84">
        <f t="shared" si="9"/>
        <v>219101</v>
      </c>
      <c r="D51" s="91">
        <f t="shared" si="9"/>
        <v>218875</v>
      </c>
      <c r="E51" s="84">
        <f t="shared" si="9"/>
        <v>210463</v>
      </c>
      <c r="F51" s="91">
        <f t="shared" si="9"/>
        <v>204829</v>
      </c>
      <c r="G51" s="84">
        <f t="shared" si="9"/>
        <v>195779</v>
      </c>
      <c r="H51" s="91">
        <f t="shared" si="9"/>
        <v>183910</v>
      </c>
    </row>
    <row r="52" spans="1:8" ht="13.5" thickBot="1">
      <c r="A52" s="83" t="s">
        <v>42</v>
      </c>
      <c r="B52" s="54">
        <f aca="true" t="shared" si="10" ref="B52:H52">+B51/365</f>
        <v>592.082191780822</v>
      </c>
      <c r="C52" s="37">
        <f t="shared" si="10"/>
        <v>600.2767123287671</v>
      </c>
      <c r="D52" s="54">
        <f t="shared" si="10"/>
        <v>599.6575342465753</v>
      </c>
      <c r="E52" s="37">
        <f t="shared" si="10"/>
        <v>576.6109589041096</v>
      </c>
      <c r="F52" s="54">
        <f t="shared" si="10"/>
        <v>561.1753424657534</v>
      </c>
      <c r="G52" s="82">
        <f t="shared" si="10"/>
        <v>536.3808219178082</v>
      </c>
      <c r="H52" s="92">
        <f t="shared" si="10"/>
        <v>503.86301369863014</v>
      </c>
    </row>
    <row r="53" spans="1:10" ht="12.75">
      <c r="A53" s="16" t="s">
        <v>22</v>
      </c>
      <c r="D53" s="78"/>
      <c r="E53" s="79"/>
      <c r="F53" s="79"/>
      <c r="G53" s="79"/>
      <c r="H53" s="79"/>
      <c r="I53" s="41"/>
      <c r="J53" s="79"/>
    </row>
    <row r="54" spans="1:12" ht="36" customHeight="1">
      <c r="A54" s="205" t="s">
        <v>63</v>
      </c>
      <c r="B54" s="205"/>
      <c r="C54" s="205"/>
      <c r="D54" s="205"/>
      <c r="E54" s="205"/>
      <c r="F54" s="205"/>
      <c r="G54" s="205"/>
      <c r="H54" s="205"/>
      <c r="I54" s="81"/>
      <c r="J54" s="80"/>
      <c r="K54" s="80"/>
      <c r="L54" s="80"/>
    </row>
    <row r="55" spans="1:12" ht="12.75">
      <c r="A55" s="80"/>
      <c r="B55" s="80"/>
      <c r="C55" s="80"/>
      <c r="D55" s="80"/>
      <c r="E55" s="80"/>
      <c r="F55" s="80"/>
      <c r="G55" s="80"/>
      <c r="H55" s="80"/>
      <c r="I55" s="81"/>
      <c r="J55" s="80"/>
      <c r="K55" s="80"/>
      <c r="L55" s="80"/>
    </row>
    <row r="56" spans="4:10" ht="12.75">
      <c r="D56" s="79"/>
      <c r="E56" s="79"/>
      <c r="F56" s="79"/>
      <c r="G56" s="79"/>
      <c r="H56" s="79"/>
      <c r="I56" s="41"/>
      <c r="J56" s="79"/>
    </row>
    <row r="57" spans="4:10" ht="12.75">
      <c r="D57" s="79"/>
      <c r="E57" s="79"/>
      <c r="F57" s="79"/>
      <c r="G57" s="79"/>
      <c r="H57" s="79"/>
      <c r="I57" s="41"/>
      <c r="J57" s="79"/>
    </row>
    <row r="58" spans="4:10" ht="12.75">
      <c r="D58" s="79"/>
      <c r="E58" s="79"/>
      <c r="F58" s="79"/>
      <c r="G58" s="79"/>
      <c r="H58" s="79"/>
      <c r="I58" s="41"/>
      <c r="J58" s="79"/>
    </row>
  </sheetData>
  <sheetProtection/>
  <mergeCells count="11">
    <mergeCell ref="A4:H4"/>
    <mergeCell ref="A9:H9"/>
    <mergeCell ref="A14:H14"/>
    <mergeCell ref="A54:H54"/>
    <mergeCell ref="A19:H19"/>
    <mergeCell ref="A39:H39"/>
    <mergeCell ref="A44:H44"/>
    <mergeCell ref="A49:H49"/>
    <mergeCell ref="A24:H24"/>
    <mergeCell ref="A29:H29"/>
    <mergeCell ref="A34:H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fundacion</dc:creator>
  <cp:keywords/>
  <dc:description/>
  <cp:lastModifiedBy>fundacion</cp:lastModifiedBy>
  <cp:lastPrinted>2012-05-03T17:21:16Z</cp:lastPrinted>
  <dcterms:created xsi:type="dcterms:W3CDTF">2010-07-30T16:05:00Z</dcterms:created>
  <dcterms:modified xsi:type="dcterms:W3CDTF">2018-11-15T13:42:34Z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